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inzelreise" sheetId="1" r:id="rId4"/>
  </sheets>
  <definedNames/>
  <calcPr/>
  <extLst>
    <ext uri="GoogleSheetsCustomDataVersion1">
      <go:sheetsCustomData xmlns:go="http://customooxmlschemas.google.com/" r:id="rId5" roundtripDataSignature="AMtx7mjewcqq+lvxj6gOneRv2eP2h2wHO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65">
      <text>
        <t xml:space="preserve">======
ID#AAAAnB2LHm0
Stefan Hofmann    (2023-01-11 19:42:33)
jeweils durch Ankreuzen kennzeichnen, ob vom
Tag n zum Tag n+1 übernachtet wurde - unabhängig 
davon, ob Übernachtungskosten ausgewiesen sind</t>
      </text>
    </comment>
    <comment authorId="0" ref="M57">
      <text>
        <t xml:space="preserve">======
ID#AAAAnB2LHmw
Dr. Stefan Hofmann    (2023-01-11 19:42:33)
Enthält die Übernachtungsrechnung Verpflegungsleistungen (z.B. Frühstück)
ist der Rechnungsbetrag um den entsprechenden Kostenanteil zu kürzen. 
Ist der entsprechende Kostenanteil nicht ersichtlich, sind die erhaltenen Mahlzeiten
mit dem Tagegeld zu verrechnen.</t>
      </text>
    </comment>
    <comment authorId="0" ref="T13">
      <text>
        <t xml:space="preserve">======
ID#AAAAnB2LHms
Stefan Hofmann    (2023-01-11 19:42:33)
Angabe aller Reiseziele erforderlich
(jeweils PLZ Ort)</t>
      </text>
    </comment>
    <comment authorId="0" ref="P65">
      <text>
        <t xml:space="preserve">======
ID#AAAAnB2LHmo
Dr. Stefan Hofmann    (2023-01-11 19:42:33)
jeweiliges Feld ankreuzen, wenn Mahlzeiten
unentgeltlich erhalten wurden;
Frühstück jedoch nicht, wenn dieses in 
Übernachtungsrechnung enthalten</t>
      </text>
    </comment>
    <comment authorId="0" ref="N22">
      <text>
        <t xml:space="preserve">======
ID#AAAAnB2LHmk
Stefan Hofmann    (2023-01-11 19:42:33)
Uhrzeiten im Format "hh:mm" eingeben</t>
      </text>
    </comment>
    <comment authorId="0" ref="I22">
      <text>
        <t xml:space="preserve">======
ID#AAAAnB2LHmg
Stefan Hofmann    (2023-01-11 19:42:33)
Datumsangaben im Format "tt.mm.jj" eingeben</t>
      </text>
    </comment>
    <comment authorId="0" ref="I43">
      <text>
        <t xml:space="preserve">======
ID#AAAAnB2LHmY
Stefan Hofmann    (2023-01-11 19:42:33)
Datumsangaben im Format "tt.mm.jj" eingeben</t>
      </text>
    </comment>
    <comment authorId="0" ref="N43">
      <text>
        <t xml:space="preserve">======
ID#AAAAnB2LHmc
Stefan Hofmann    (2023-01-11 19:42:33)
Uhrzeiten im Format "hh:mm" eingeben</t>
      </text>
    </comment>
    <comment authorId="0" ref="S17">
      <text>
        <t xml:space="preserve">======
ID#AAAAnB2LHmU
Dr. Stefan Hofmann    (2023-01-11 19:42:33)
wenn Übernachtungspreis pro Nacht
den Wert von 74,80 € übersteigt, 
ist Begründung erforderlich</t>
      </text>
    </comment>
  </commentList>
  <extLst>
    <ext uri="GoogleSheetsCustomDataVersion1">
      <go:sheetsCustomData xmlns:go="http://customooxmlschemas.google.com/" r:id="rId1" roundtripDataSignature="AMtx7mgaMPDw46pvIwfKeBJ1jhgEC3TWnw=="/>
    </ext>
  </extLst>
</comments>
</file>

<file path=xl/sharedStrings.xml><?xml version="1.0" encoding="utf-8"?>
<sst xmlns="http://schemas.openxmlformats.org/spreadsheetml/2006/main" count="198" uniqueCount="151">
  <si>
    <t xml:space="preserve"> Datum</t>
  </si>
  <si>
    <t>Beleg Nr.</t>
  </si>
  <si>
    <t>angelehnt an SäRKG</t>
  </si>
  <si>
    <t xml:space="preserve"> Kto Soll</t>
  </si>
  <si>
    <t>Kto Haben</t>
  </si>
  <si>
    <t>Name</t>
  </si>
  <si>
    <t>Vorname</t>
  </si>
  <si>
    <t>Funktion</t>
  </si>
  <si>
    <t>angepasst/überarbeitet 01.2020</t>
  </si>
  <si>
    <t>Wohn-anschrift</t>
  </si>
  <si>
    <t>Dienstort</t>
  </si>
  <si>
    <t>Landessportbund
Sachsen e.V.</t>
  </si>
  <si>
    <t>IBAN</t>
  </si>
  <si>
    <t>BIC</t>
  </si>
  <si>
    <t>und
zurück</t>
  </si>
  <si>
    <t>Antrag</t>
  </si>
  <si>
    <t>Dienstreise von</t>
  </si>
  <si>
    <t>nach</t>
  </si>
  <si>
    <t>Jahr</t>
  </si>
  <si>
    <t>ab 01.2021</t>
  </si>
  <si>
    <t>Beginn der Reise (PLZ Ort)</t>
  </si>
  <si>
    <t>Reiseziel/e (PLZ Ort)</t>
  </si>
  <si>
    <t>Reisezweck/ggf. Einladung</t>
  </si>
  <si>
    <t>Übernachtung notwendig ?</t>
  </si>
  <si>
    <t>nein</t>
  </si>
  <si>
    <t>ja      Preis pro Nacht</t>
  </si>
  <si>
    <t>€</t>
  </si>
  <si>
    <r>
      <rPr>
        <rFont val="Arial"/>
        <b/>
        <color theme="1"/>
        <sz val="8.0"/>
      </rPr>
      <t>Erklärung</t>
    </r>
    <r>
      <rPr>
        <rFont val="Arial"/>
        <b val="0"/>
        <color theme="1"/>
        <sz val="8.0"/>
      </rPr>
      <t xml:space="preserve"> notwendig,</t>
    </r>
    <r>
      <rPr>
        <rFont val="Arial"/>
        <b/>
        <color theme="1"/>
        <sz val="8.0"/>
      </rPr>
      <t xml:space="preserve"> wenn</t>
    </r>
    <r>
      <rPr>
        <rFont val="Arial"/>
        <b val="0"/>
        <color theme="1"/>
        <sz val="8.0"/>
      </rPr>
      <t xml:space="preserve"> Preis für </t>
    </r>
    <r>
      <rPr>
        <rFont val="Arial"/>
        <b/>
        <color theme="1"/>
        <sz val="8.0"/>
      </rPr>
      <t>eine Ü/</t>
    </r>
    <r>
      <rPr>
        <rFont val="Arial"/>
        <b/>
        <color theme="1"/>
        <sz val="8.0"/>
        <u/>
      </rPr>
      <t>ohne</t>
    </r>
    <r>
      <rPr>
        <rFont val="Arial"/>
        <b/>
        <color theme="1"/>
        <sz val="8.0"/>
      </rPr>
      <t xml:space="preserve"> Frühstück &gt; 70,00 €</t>
    </r>
    <r>
      <rPr>
        <rFont val="Arial"/>
        <b val="0"/>
        <color theme="1"/>
        <sz val="8.0"/>
      </rPr>
      <t xml:space="preserve"> bzw. für </t>
    </r>
    <r>
      <rPr>
        <rFont val="Arial"/>
        <b/>
        <color theme="1"/>
        <sz val="8.0"/>
      </rPr>
      <t>Ü/</t>
    </r>
    <r>
      <rPr>
        <rFont val="Arial"/>
        <b/>
        <color theme="1"/>
        <sz val="8.0"/>
        <u/>
      </rPr>
      <t>mit</t>
    </r>
    <r>
      <rPr>
        <rFont val="Arial"/>
        <b/>
        <color theme="1"/>
        <sz val="8.0"/>
      </rPr>
      <t xml:space="preserve"> Frühstück &gt;74,80 €</t>
    </r>
  </si>
  <si>
    <t>mit Frühstück</t>
  </si>
  <si>
    <t>ohne</t>
  </si>
  <si>
    <t>Beginn der Dienstreise</t>
  </si>
  <si>
    <t xml:space="preserve">am </t>
  </si>
  <si>
    <t xml:space="preserve"> Uhr</t>
  </si>
  <si>
    <t>Ende</t>
  </si>
  <si>
    <t>am</t>
  </si>
  <si>
    <t>von</t>
  </si>
  <si>
    <t>Dienststelle</t>
  </si>
  <si>
    <t>Wohnung</t>
  </si>
  <si>
    <t xml:space="preserve">an  </t>
  </si>
  <si>
    <t>Geltende Sätze</t>
  </si>
  <si>
    <t>ab 2020</t>
  </si>
  <si>
    <t>ab 01.01.2020</t>
  </si>
  <si>
    <t>Beginn des Dienstgeschäftes</t>
  </si>
  <si>
    <t>Uhr</t>
  </si>
  <si>
    <t>mit</t>
  </si>
  <si>
    <t>Rad</t>
  </si>
  <si>
    <t>Beförderungsmittel</t>
  </si>
  <si>
    <t>Bahn</t>
  </si>
  <si>
    <t>Flugzeug</t>
  </si>
  <si>
    <t>Dienst-Kfz</t>
  </si>
  <si>
    <t>Privat-Kfz</t>
  </si>
  <si>
    <t>x</t>
  </si>
  <si>
    <t>€/km</t>
  </si>
  <si>
    <t>Wegstreckenentschädigung</t>
  </si>
  <si>
    <t>Bus/Tram</t>
  </si>
  <si>
    <t>Mitfahrer</t>
  </si>
  <si>
    <r>
      <rPr>
        <rFont val="Noto Sans Symbols"/>
        <b/>
        <color theme="1"/>
        <sz val="8.0"/>
      </rPr>
      <t xml:space="preserve">³ </t>
    </r>
    <r>
      <rPr>
        <rFont val="Arial"/>
        <b/>
        <color theme="1"/>
        <sz val="8.0"/>
      </rPr>
      <t>8</t>
    </r>
  </si>
  <si>
    <r>
      <rPr>
        <rFont val="Noto Sans Symbols"/>
        <b/>
        <color rgb="FFD8D8D8"/>
        <sz val="8.0"/>
      </rPr>
      <t>³</t>
    </r>
    <r>
      <rPr>
        <rFont val="Arial"/>
        <b/>
        <color rgb="FFE3E3E3"/>
        <sz val="8.0"/>
      </rPr>
      <t>14</t>
    </r>
  </si>
  <si>
    <t>= 24</t>
  </si>
  <si>
    <t>Std</t>
  </si>
  <si>
    <t>Dauer der Abwesenheit</t>
  </si>
  <si>
    <t>amtl. Kennzeichen</t>
  </si>
  <si>
    <t>TG</t>
  </si>
  <si>
    <r>
      <rPr>
        <rFont val="Arial"/>
        <b/>
        <color theme="1"/>
        <sz val="7.0"/>
      </rPr>
      <t>mögliches Tagegeld</t>
    </r>
    <r>
      <rPr>
        <rFont val="Arial"/>
        <color theme="1"/>
        <sz val="7.0"/>
      </rPr>
      <t xml:space="preserve"> (ab 01.01.2020 geändert: auf 14/28 €)</t>
    </r>
  </si>
  <si>
    <t xml:space="preserve">triftige Gründe für Benutzung eines Kfz </t>
  </si>
  <si>
    <t>Geschäftsort mit Bahn/ÖPNV nicht oder nicht zeitgerecht erreichbar</t>
  </si>
  <si>
    <t>Erledigung von Dienstgeschäften an verschiedenen Geschäftsorten</t>
  </si>
  <si>
    <t>Einsparung von Reisekosten</t>
  </si>
  <si>
    <t>F</t>
  </si>
  <si>
    <t>M</t>
  </si>
  <si>
    <t>A</t>
  </si>
  <si>
    <t>SBZ</t>
  </si>
  <si>
    <r>
      <rPr>
        <rFont val="Arial"/>
        <b/>
        <color theme="1"/>
        <sz val="7.0"/>
      </rPr>
      <t>Sachbezugswerte 2018</t>
    </r>
    <r>
      <rPr>
        <rFont val="Arial"/>
        <color theme="1"/>
        <sz val="7.0"/>
      </rPr>
      <t xml:space="preserve"> (vgl. http://www.aok-business.de/tools-service/beitraege-und-rechengroessen/sachbezugswerte-2018/)</t>
    </r>
  </si>
  <si>
    <t>Mitnahme von weiteren Dienstreisenden</t>
  </si>
  <si>
    <t>Mitnahme von größerem dienstlichen Gepäck, umfangreichen Akten etc.</t>
  </si>
  <si>
    <t>erhebliche Arbeitszeitersparnis</t>
  </si>
  <si>
    <r>
      <rPr>
        <rFont val="Arial"/>
        <b/>
        <color theme="1"/>
        <sz val="7.0"/>
      </rPr>
      <t>Abzug Frühstück</t>
    </r>
    <r>
      <rPr>
        <rFont val="Arial"/>
        <b val="0"/>
        <color theme="1"/>
        <sz val="7.0"/>
      </rPr>
      <t xml:space="preserve"> (Hotel m. Ü/F)</t>
    </r>
  </si>
  <si>
    <t>Kostenanteil 'Frühstück' lt. Rechnung
oder pauschal 4,80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</si>
  <si>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</si>
  <si>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</si>
  <si>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</si>
  <si>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</si>
  <si>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r>
      <rPr>
        <rFont val="Arial"/>
        <b/>
        <color theme="1"/>
        <sz val="10.0"/>
      </rPr>
      <t>Dienstreise von</t>
    </r>
    <r>
      <rPr>
        <rFont val="Arial"/>
        <b/>
        <color theme="1"/>
        <sz val="9.0"/>
      </rPr>
      <t xml:space="preserve">
</t>
    </r>
    <r>
      <rPr>
        <rFont val="Arial"/>
        <b val="0"/>
        <color theme="1"/>
        <sz val="7.0"/>
      </rPr>
      <t>(PLZ Ort)</t>
    </r>
  </si>
  <si>
    <r>
      <rPr>
        <rFont val="Arial"/>
        <b/>
        <color theme="1"/>
        <sz val="10.0"/>
      </rPr>
      <t>nach</t>
    </r>
    <r>
      <rPr>
        <rFont val="Arial"/>
        <b/>
        <color theme="1"/>
        <sz val="9.0"/>
      </rPr>
      <t xml:space="preserve">
</t>
    </r>
    <r>
      <rPr>
        <rFont val="Arial"/>
        <b val="0"/>
        <color theme="1"/>
        <sz val="7.0"/>
      </rPr>
      <t>(PLZ Ort)</t>
    </r>
  </si>
  <si>
    <t>Abrechnung</t>
  </si>
  <si>
    <t xml:space="preserve"> </t>
  </si>
  <si>
    <t>Tagegeldanspruch ein-/mehrtägige DR</t>
  </si>
  <si>
    <t>DR über Nacht</t>
  </si>
  <si>
    <t>1.Tag</t>
  </si>
  <si>
    <t>2.Tag</t>
  </si>
  <si>
    <t>3.Tag</t>
  </si>
  <si>
    <t>4.Tag</t>
  </si>
  <si>
    <t>5.Tag</t>
  </si>
  <si>
    <t>Tg</t>
  </si>
  <si>
    <t>tatsächliche Ausgaben</t>
  </si>
  <si>
    <t>Fahrkosten</t>
  </si>
  <si>
    <t>Benutzung Bahn/Flugzeug laut Beleg</t>
  </si>
  <si>
    <t>Gesamt-km</t>
  </si>
  <si>
    <t>=</t>
  </si>
  <si>
    <t>Benutzung Privat-Kfz</t>
  </si>
  <si>
    <t>Erstattungsssatz</t>
  </si>
  <si>
    <t>sonstige Fahrkosten laut Beleg</t>
  </si>
  <si>
    <t>(Taxi mit Begründung)</t>
  </si>
  <si>
    <t>Übernachtung</t>
  </si>
  <si>
    <t>Betrag laut beigefügter Rechnung</t>
  </si>
  <si>
    <t>enthält</t>
  </si>
  <si>
    <t xml:space="preserve"> x Frühstück je </t>
  </si>
  <si>
    <r>
      <rPr>
        <rFont val="Arial"/>
        <color rgb="FFFFFFFF"/>
        <sz val="10.0"/>
      </rPr>
      <t xml:space="preserve">übernachtet </t>
    </r>
    <r>
      <rPr>
        <rFont val="Arial"/>
        <color rgb="FFFFFFFF"/>
        <sz val="10.0"/>
        <u/>
      </rPr>
      <t>ohne</t>
    </r>
    <r>
      <rPr>
        <rFont val="Arial"/>
        <color rgb="FFFFFFFF"/>
        <sz val="10.0"/>
      </rPr>
      <t xml:space="preserve"> Abrechnung</t>
    </r>
  </si>
  <si>
    <t>(Kostenanteil Frühstück lt. Rechnung)</t>
  </si>
  <si>
    <r>
      <rPr>
        <rFont val="Arial"/>
        <b/>
        <color theme="1"/>
        <sz val="10.0"/>
        <u/>
      </rPr>
      <t>Tagegeld</t>
    </r>
    <r>
      <rPr>
        <rFont val="Arial"/>
        <b/>
        <color theme="1"/>
        <sz val="10.0"/>
      </rPr>
      <t xml:space="preserve"> entsprechend Abwesenheit</t>
    </r>
  </si>
  <si>
    <t>Abzüge vom  Tagegeld</t>
  </si>
  <si>
    <r>
      <rPr>
        <rFont val="Arial"/>
        <b/>
        <color theme="1"/>
        <sz val="8.0"/>
      </rPr>
      <t xml:space="preserve">a) </t>
    </r>
    <r>
      <rPr>
        <rFont val="Arial"/>
        <b/>
        <color theme="1"/>
        <sz val="8.0"/>
        <u/>
      </rPr>
      <t>ein- und mehrtägige DR</t>
    </r>
    <r>
      <rPr>
        <rFont val="Arial"/>
        <b/>
        <color theme="1"/>
        <sz val="8.0"/>
      </rPr>
      <t xml:space="preserve"> - mit/ohne Übern.</t>
    </r>
  </si>
  <si>
    <r>
      <rPr>
        <rFont val="Arial"/>
        <b/>
        <color theme="1"/>
        <sz val="8.0"/>
      </rPr>
      <t xml:space="preserve">b) </t>
    </r>
    <r>
      <rPr>
        <rFont val="Arial"/>
        <b/>
        <color theme="1"/>
        <sz val="8.0"/>
        <u/>
      </rPr>
      <t>DR über Nacht</t>
    </r>
    <r>
      <rPr>
        <rFont val="Arial"/>
        <b/>
        <color theme="1"/>
        <sz val="8.0"/>
      </rPr>
      <t xml:space="preserve"> - ohne Übern.</t>
    </r>
  </si>
  <si>
    <t>für unentgeltlich erhaltene Mahlzeit(en)</t>
  </si>
  <si>
    <t>Tagegeldkürzung*</t>
  </si>
  <si>
    <t>Abwesenheit</t>
  </si>
  <si>
    <r>
      <rPr>
        <rFont val="Arial"/>
        <color theme="1"/>
        <sz val="8.0"/>
      </rPr>
      <t>&lt; 8 Std.</t>
    </r>
    <r>
      <rPr>
        <rFont val="Arial"/>
        <color theme="1"/>
        <sz val="8.0"/>
        <vertAlign val="superscript"/>
      </rPr>
      <t>1)</t>
    </r>
  </si>
  <si>
    <r>
      <rPr>
        <rFont val="Noto Sans Symbols"/>
        <color theme="1"/>
        <sz val="8.0"/>
      </rPr>
      <t>&gt;</t>
    </r>
    <r>
      <rPr>
        <rFont val="Arial"/>
        <color theme="1"/>
        <sz val="8.0"/>
      </rPr>
      <t xml:space="preserve"> 8 Std.</t>
    </r>
  </si>
  <si>
    <t>= 24 Std.</t>
  </si>
  <si>
    <t>Dauer des Dienstgeschäfts &gt; 8 Std.</t>
  </si>
  <si>
    <r>
      <rPr>
        <rFont val="Arial"/>
        <b/>
        <color theme="1"/>
        <sz val="8.0"/>
      </rPr>
      <t>Früh</t>
    </r>
    <r>
      <rPr>
        <rFont val="Arial"/>
        <b/>
        <color theme="1"/>
        <sz val="8.0"/>
        <vertAlign val="superscript"/>
      </rPr>
      <t>2)</t>
    </r>
  </si>
  <si>
    <t>Mittag</t>
  </si>
  <si>
    <t>Abend</t>
  </si>
  <si>
    <t>Abzüge
gesamt</t>
  </si>
  <si>
    <r>
      <rPr>
        <rFont val="Arial"/>
        <b/>
        <color theme="1"/>
        <sz val="7.0"/>
      </rPr>
      <t>TG</t>
    </r>
    <r>
      <rPr>
        <rFont val="Arial"/>
        <b val="0"/>
        <color theme="1"/>
        <sz val="7.0"/>
      </rPr>
      <t xml:space="preserve">
pro Tg</t>
    </r>
  </si>
  <si>
    <t>bleibt</t>
  </si>
  <si>
    <t>Übern</t>
  </si>
  <si>
    <t>Dauer (Std.)</t>
  </si>
  <si>
    <t>Tagegeld</t>
  </si>
  <si>
    <t>ein</t>
  </si>
  <si>
    <t>zwei</t>
  </si>
  <si>
    <t>mehr</t>
  </si>
  <si>
    <r>
      <rPr>
        <rFont val="Arial"/>
        <color theme="1"/>
        <sz val="8.0"/>
        <vertAlign val="superscript"/>
      </rPr>
      <t xml:space="preserve">1) </t>
    </r>
    <r>
      <rPr>
        <rFont val="Arial"/>
        <color theme="1"/>
        <sz val="8.0"/>
      </rPr>
      <t xml:space="preserve">bei mehrtägigen DR </t>
    </r>
    <r>
      <rPr>
        <rFont val="Arial"/>
        <color theme="1"/>
        <sz val="8.0"/>
        <u/>
      </rPr>
      <t>mit Übernachtung</t>
    </r>
    <r>
      <rPr>
        <rFont val="Arial"/>
        <color theme="1"/>
        <sz val="8.0"/>
      </rPr>
      <t xml:space="preserve">
keine Mindestabwesenheitsdauer
am Anfangs- und am Endtag</t>
    </r>
  </si>
  <si>
    <r>
      <rPr>
        <rFont val="Arial"/>
        <color theme="1"/>
        <sz val="8.0"/>
        <vertAlign val="superscript"/>
      </rPr>
      <t>2)</t>
    </r>
    <r>
      <rPr>
        <rFont val="Arial"/>
        <color theme="1"/>
        <sz val="8.0"/>
      </rPr>
      <t xml:space="preserve"> Frühstück nur eintragen, wenn nicht in Übernachtungsrechnung enthalten</t>
    </r>
  </si>
  <si>
    <t>% vom für 24 Std zu gewährenden TG,
jedoch mindestens SBZ-Wert</t>
  </si>
  <si>
    <t>Reisekosten gesamt</t>
  </si>
  <si>
    <r>
      <rPr>
        <rFont val="Arial"/>
        <b/>
        <color theme="1"/>
        <sz val="7.0"/>
      </rPr>
      <t>Mitfahrer</t>
    </r>
    <r>
      <rPr>
        <rFont val="Arial"/>
        <b val="0"/>
        <color theme="1"/>
        <sz val="7.0"/>
      </rPr>
      <t xml:space="preserve">
(Name, Vorname)</t>
    </r>
  </si>
  <si>
    <r>
      <rPr>
        <rFont val="Arial"/>
        <b/>
        <color theme="1"/>
        <sz val="7.0"/>
      </rPr>
      <t>Mitnahme von</t>
    </r>
    <r>
      <rPr>
        <rFont val="Arial"/>
        <color theme="1"/>
        <sz val="7.0"/>
      </rPr>
      <t xml:space="preserve">
(PLZ Ort)</t>
    </r>
  </si>
  <si>
    <r>
      <rPr>
        <rFont val="Arial"/>
        <b/>
        <color theme="1"/>
        <sz val="7.0"/>
      </rPr>
      <t xml:space="preserve">Mitnahme bis
</t>
    </r>
    <r>
      <rPr>
        <rFont val="Arial"/>
        <b val="0"/>
        <color theme="1"/>
        <sz val="7.0"/>
      </rPr>
      <t>(PLZ Ort)</t>
    </r>
  </si>
  <si>
    <r>
      <rPr>
        <rFont val="Arial"/>
        <b/>
        <color theme="1"/>
        <sz val="10.0"/>
      </rPr>
      <t>zzgl. Kraftstoffkosten für Dienst-Kfz</t>
    </r>
    <r>
      <rPr>
        <rFont val="Arial"/>
        <b val="0"/>
        <color theme="1"/>
        <sz val="8.0"/>
      </rPr>
      <t xml:space="preserve"> (laut Beleg)</t>
    </r>
  </si>
  <si>
    <t>abzüglich Reisekostenvorschuss</t>
  </si>
  <si>
    <t>noch zu überweisender Betrag</t>
  </si>
  <si>
    <t>Betrag in Worten:</t>
  </si>
  <si>
    <r>
      <rPr>
        <rFont val="Arial"/>
        <color theme="1"/>
        <sz val="8.0"/>
      </rPr>
      <t xml:space="preserve">Einen Reisekostenvorschuss habe ich </t>
    </r>
    <r>
      <rPr>
        <rFont val="Arial"/>
        <b/>
        <color theme="1"/>
        <sz val="8.0"/>
      </rPr>
      <t>erhalten/nicht erhalten</t>
    </r>
    <r>
      <rPr>
        <rFont val="Arial"/>
        <color theme="1"/>
        <sz val="8.0"/>
      </rPr>
      <t>.
Die nachgewiesenen Ausgaben waren notwendig und unvermeidbar. Rechnungsbelege sind beigefügt. 
Ich versichere die Richtigkeit meiner Angaben.</t>
    </r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</si>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</sst>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#,##0.00\ [$€-1]"/>
    <numFmt numFmtId="165" formatCode="dd/mm/"/>
    <numFmt numFmtId="166" formatCode="#,##0.00\ &quot;€&quot;"/>
    <numFmt numFmtId="167" formatCode="#,##0\ &quot;€&quot;"/>
    <numFmt numFmtId="168" formatCode="0.0"/>
    <numFmt numFmtId="169" formatCode="_-\ #,##0.00\ [$€-1]_-;\-\ #,##0.00\ [$€-1]_-;_-* &quot;-&quot;??\ [$€-1]_-;_-@"/>
    <numFmt numFmtId="170" formatCode="_-* #,##0.00\ [$€-1]_-;\-* #,##0.00\ [$€-1]_-;_-* &quot;-&quot;??\ [$€-1]"/>
  </numFmts>
  <fonts count="51">
    <font>
      <sz val="10.0"/>
      <color rgb="FF000000"/>
      <name val="Calibri"/>
      <scheme val="minor"/>
    </font>
    <font>
      <b/>
      <sz val="19.0"/>
      <color rgb="FF808080"/>
      <name val="Arial"/>
    </font>
    <font>
      <b/>
      <sz val="16.0"/>
      <color rgb="FF595959"/>
      <name val="Arial"/>
    </font>
    <font/>
    <font>
      <sz val="10.0"/>
      <color theme="1"/>
      <name val="Corpos"/>
    </font>
    <font>
      <sz val="10.0"/>
      <color theme="1"/>
      <name val="Arial"/>
    </font>
    <font>
      <b/>
      <sz val="9.0"/>
      <color theme="1"/>
      <name val="Arial"/>
    </font>
    <font>
      <sz val="8.0"/>
      <color theme="1"/>
      <name val="Arial"/>
    </font>
    <font>
      <b/>
      <sz val="18.0"/>
      <color rgb="FF808080"/>
      <name val="Arial"/>
    </font>
    <font>
      <b/>
      <sz val="12.0"/>
      <color rgb="FF0000FF"/>
      <name val="Arial"/>
    </font>
    <font>
      <b/>
      <sz val="8.0"/>
      <color rgb="FFC00000"/>
      <name val="Arial"/>
    </font>
    <font>
      <sz val="20.0"/>
      <color theme="1"/>
      <name val="Arial"/>
    </font>
    <font>
      <b/>
      <sz val="14.0"/>
      <color rgb="FF7F7F7F"/>
      <name val="Arial"/>
    </font>
    <font>
      <b/>
      <sz val="10.0"/>
      <color theme="1"/>
      <name val="Arial"/>
    </font>
    <font>
      <b/>
      <sz val="7.0"/>
      <color theme="1"/>
      <name val="Arial"/>
    </font>
    <font>
      <b/>
      <sz val="14.0"/>
      <color theme="1"/>
      <name val="Arial"/>
    </font>
    <font>
      <sz val="10.0"/>
      <color rgb="FF808080"/>
      <name val="Arial"/>
    </font>
    <font>
      <b/>
      <sz val="9.0"/>
      <color rgb="FF4F6128"/>
      <name val="Arial"/>
    </font>
    <font>
      <sz val="7.0"/>
      <color theme="1"/>
      <name val="Arial"/>
    </font>
    <font>
      <sz val="6.0"/>
      <color theme="1"/>
      <name val="Arial"/>
    </font>
    <font>
      <b/>
      <sz val="8.0"/>
      <color theme="1"/>
      <name val="Arial"/>
    </font>
    <font>
      <sz val="12.0"/>
      <color theme="1"/>
      <name val="Arial"/>
    </font>
    <font>
      <b/>
      <sz val="10.0"/>
      <color rgb="FF0000FF"/>
      <name val="Arial"/>
    </font>
    <font>
      <sz val="9.0"/>
      <color theme="1"/>
      <name val="Arial"/>
    </font>
    <font>
      <sz val="12.0"/>
      <color rgb="FF0000FF"/>
      <name val="Arial"/>
    </font>
    <font>
      <sz val="12.0"/>
      <color rgb="FF800000"/>
      <name val="Arial"/>
    </font>
    <font>
      <b/>
      <sz val="7.0"/>
      <color rgb="FFC00000"/>
      <name val="Arial"/>
    </font>
    <font>
      <b/>
      <sz val="9.0"/>
      <color rgb="FFC00000"/>
      <name val="Arial"/>
    </font>
    <font>
      <b/>
      <sz val="10.0"/>
      <color rgb="FFFFFFFF"/>
      <name val="Arial"/>
    </font>
    <font>
      <b/>
      <sz val="8.0"/>
      <color rgb="FF0000FF"/>
      <name val="Arial"/>
    </font>
    <font>
      <b/>
      <sz val="6.0"/>
      <color theme="1"/>
      <name val="Arial"/>
    </font>
    <font>
      <b/>
      <sz val="8.0"/>
      <color theme="1"/>
      <name val="Noto Sans Symbols"/>
    </font>
    <font>
      <b/>
      <sz val="8.0"/>
      <color rgb="FFD8D8D8"/>
      <name val="Noto Sans Symbols"/>
    </font>
    <font>
      <strike/>
      <sz val="7.0"/>
      <color rgb="FFFFFFFF"/>
      <name val="Arial"/>
    </font>
    <font>
      <b/>
      <i/>
      <u/>
      <sz val="12.0"/>
      <color theme="1"/>
      <name val="Arial"/>
    </font>
    <font>
      <sz val="7.0"/>
      <color rgb="FFA5A5A5"/>
      <name val="Arial"/>
    </font>
    <font>
      <b/>
      <u/>
      <sz val="10.0"/>
      <color theme="1"/>
      <name val="Arial"/>
    </font>
    <font>
      <b/>
      <sz val="11.0"/>
      <color theme="1"/>
      <name val="Arial"/>
    </font>
    <font>
      <sz val="7.0"/>
      <color rgb="FFC00000"/>
      <name val="Arial"/>
    </font>
    <font>
      <sz val="7.0"/>
      <color theme="1"/>
      <name val="Corpos"/>
    </font>
    <font>
      <b/>
      <sz val="12.0"/>
      <color theme="1"/>
      <name val="Arial"/>
    </font>
    <font>
      <sz val="10.0"/>
      <color rgb="FFFFFFFF"/>
      <name val="Arial"/>
    </font>
    <font>
      <sz val="7.0"/>
      <color rgb="FFFFFFFF"/>
      <name val="Arial"/>
    </font>
    <font>
      <b/>
      <u/>
      <sz val="10.0"/>
      <color theme="1"/>
      <name val="Arial"/>
    </font>
    <font>
      <sz val="8.0"/>
      <color theme="1"/>
      <name val="Noto Sans Symbols"/>
    </font>
    <font>
      <b/>
      <sz val="12.0"/>
      <color theme="1"/>
      <name val="Noto Sans Symbols"/>
    </font>
    <font>
      <b/>
      <sz val="8.0"/>
      <color rgb="FF000000"/>
      <name val="Arial"/>
    </font>
    <font>
      <sz val="8.0"/>
      <color rgb="FFFFFFFF"/>
      <name val="Arial"/>
    </font>
    <font>
      <sz val="8.0"/>
      <color theme="5"/>
      <name val="Arial"/>
    </font>
    <font>
      <b/>
      <sz val="9.0"/>
      <color rgb="FF0000FF"/>
      <name val="Arial"/>
    </font>
    <font>
      <b/>
      <sz val="14.0"/>
      <color rgb="FF0000FF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EEECE1"/>
        <bgColor rgb="FFEEECE1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C0C0FF"/>
        <bgColor rgb="FFC0C0FF"/>
      </patternFill>
    </fill>
    <fill>
      <patternFill patternType="solid">
        <fgColor rgb="FFDBE5F1"/>
        <bgColor rgb="FFDBE5F1"/>
      </patternFill>
    </fill>
  </fills>
  <borders count="71">
    <border/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bottom style="medium">
        <color rgb="FF808080"/>
      </bottom>
    </border>
    <border>
      <top style="thin">
        <color rgb="FF000000"/>
      </top>
      <bottom style="medium">
        <color rgb="FF808080"/>
      </bottom>
    </border>
    <border>
      <left style="medium">
        <color rgb="FF808080"/>
      </left>
      <top style="medium">
        <color rgb="FF808080"/>
      </top>
    </border>
    <border>
      <top style="medium">
        <color rgb="FF808080"/>
      </top>
    </border>
    <border>
      <right style="medium">
        <color rgb="FF808080"/>
      </right>
      <top style="medium">
        <color rgb="FF808080"/>
      </top>
    </border>
    <border>
      <left style="medium">
        <color rgb="FF808080"/>
      </left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right style="medium">
        <color rgb="FF80808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top style="thin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/>
      <right/>
      <top/>
      <bottom style="hair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808080"/>
      </left>
      <bottom style="medium">
        <color rgb="FF808080"/>
      </bottom>
    </border>
    <border>
      <top style="hair">
        <color rgb="FF000000"/>
      </top>
      <bottom style="medium">
        <color rgb="FF808080"/>
      </bottom>
    </border>
    <border>
      <right style="medium">
        <color rgb="FF808080"/>
      </right>
      <bottom style="medium">
        <color rgb="FF808080"/>
      </bottom>
    </border>
    <border>
      <left style="thick">
        <color rgb="FF7F7F7F"/>
      </lef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</border>
    <border>
      <left/>
      <right/>
    </border>
    <border>
      <right style="medium">
        <color rgb="FF595959"/>
      </right>
    </border>
    <border>
      <left/>
      <top/>
    </border>
    <border>
      <top/>
    </border>
    <border>
      <left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top style="hair">
        <color rgb="FF808080"/>
      </top>
    </border>
  </borders>
  <cellStyleXfs count="1">
    <xf borderId="0" fillId="0" fontId="0" numFmtId="0" applyAlignment="1" applyFont="1"/>
  </cellStyleXfs>
  <cellXfs count="38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0" fillId="0" fontId="2" numFmtId="0" xfId="0" applyAlignment="1" applyFont="1">
      <alignment horizontal="left" shrinkToFit="0" vertical="top" wrapText="1"/>
    </xf>
    <xf borderId="1" fillId="0" fontId="3" numFmtId="0" xfId="0" applyBorder="1" applyFont="1"/>
    <xf borderId="2" fillId="2" fontId="4" numFmtId="0" xfId="0" applyAlignment="1" applyBorder="1" applyFill="1" applyFont="1">
      <alignment horizontal="left"/>
    </xf>
    <xf borderId="3" fillId="2" fontId="4" numFmtId="0" xfId="0" applyAlignment="1" applyBorder="1" applyFont="1">
      <alignment horizontal="center"/>
    </xf>
    <xf borderId="4" fillId="0" fontId="3" numFmtId="0" xfId="0" applyBorder="1" applyFont="1"/>
    <xf borderId="5" fillId="2" fontId="4" numFmtId="0" xfId="0" applyAlignment="1" applyBorder="1" applyFont="1">
      <alignment horizontal="left"/>
    </xf>
    <xf borderId="5" fillId="2" fontId="4" numFmtId="0" xfId="0" applyBorder="1" applyFont="1"/>
    <xf borderId="6" fillId="2" fontId="5" numFmtId="0" xfId="0" applyBorder="1" applyFont="1"/>
    <xf borderId="0" fillId="0" fontId="5" numFmtId="0" xfId="0" applyFont="1"/>
    <xf borderId="0" fillId="0" fontId="5" numFmtId="0" xfId="0" applyAlignment="1" applyFont="1">
      <alignment vertical="center"/>
    </xf>
    <xf borderId="0" fillId="0" fontId="6" numFmtId="0" xfId="0" applyAlignment="1" applyFont="1">
      <alignment horizontal="left" shrinkToFit="0" vertical="center" wrapText="1"/>
    </xf>
    <xf borderId="7" fillId="2" fontId="4" numFmtId="0" xfId="0" applyAlignment="1" applyBorder="1" applyFont="1">
      <alignment horizontal="left"/>
    </xf>
    <xf borderId="8" fillId="2" fontId="4" numFmtId="0" xfId="0" applyAlignment="1" applyBorder="1" applyFont="1">
      <alignment horizontal="center"/>
    </xf>
    <xf borderId="9" fillId="0" fontId="3" numFmtId="0" xfId="0" applyBorder="1" applyFont="1"/>
    <xf borderId="10" fillId="2" fontId="4" numFmtId="0" xfId="0" applyAlignment="1" applyBorder="1" applyFont="1">
      <alignment horizontal="left"/>
    </xf>
    <xf borderId="10" fillId="2" fontId="4" numFmtId="0" xfId="0" applyBorder="1" applyFont="1"/>
    <xf borderId="11" fillId="2" fontId="5" numFmtId="0" xfId="0" applyBorder="1" applyFont="1"/>
    <xf borderId="0" fillId="0" fontId="7" numFmtId="4" xfId="0" applyAlignment="1" applyFont="1" applyNumberFormat="1">
      <alignment vertical="center"/>
    </xf>
    <xf borderId="12" fillId="2" fontId="4" numFmtId="0" xfId="0" applyAlignment="1" applyBorder="1" applyFont="1">
      <alignment horizontal="left"/>
    </xf>
    <xf borderId="13" fillId="2" fontId="4" numFmtId="0" xfId="0" applyBorder="1" applyFont="1"/>
    <xf borderId="13" fillId="2" fontId="4" numFmtId="164" xfId="0" applyBorder="1" applyFont="1" applyNumberFormat="1"/>
    <xf borderId="14" fillId="2" fontId="5" numFmtId="0" xfId="0" applyBorder="1" applyFont="1"/>
    <xf borderId="15" fillId="0" fontId="1" numFmtId="0" xfId="0" applyAlignment="1" applyBorder="1" applyFont="1">
      <alignment shrinkToFit="0" vertical="top" wrapText="1"/>
    </xf>
    <xf borderId="0" fillId="0" fontId="8" numFmtId="0" xfId="0" applyAlignment="1" applyFont="1">
      <alignment horizontal="left" shrinkToFit="0" vertical="top" wrapText="1"/>
    </xf>
    <xf borderId="16" fillId="0" fontId="5" numFmtId="0" xfId="0" applyBorder="1" applyFont="1"/>
    <xf borderId="17" fillId="0" fontId="5" numFmtId="0" xfId="0" applyBorder="1" applyFont="1"/>
    <xf borderId="18" fillId="0" fontId="5" numFmtId="0" xfId="0" applyBorder="1" applyFont="1"/>
    <xf borderId="18" fillId="0" fontId="5" numFmtId="164" xfId="0" applyBorder="1" applyFont="1" applyNumberFormat="1"/>
    <xf borderId="19" fillId="0" fontId="5" numFmtId="0" xfId="0" applyBorder="1" applyFont="1"/>
    <xf borderId="20" fillId="0" fontId="5" numFmtId="0" xfId="0" applyAlignment="1" applyBorder="1" applyFont="1">
      <alignment vertical="center"/>
    </xf>
    <xf borderId="21" fillId="2" fontId="9" numFmtId="0" xfId="0" applyAlignment="1" applyBorder="1" applyFont="1">
      <alignment horizontal="left" shrinkToFit="1" vertical="center" wrapText="0"/>
    </xf>
    <xf borderId="22" fillId="0" fontId="3" numFmtId="0" xfId="0" applyBorder="1" applyFont="1"/>
    <xf borderId="0" fillId="0" fontId="5" numFmtId="0" xfId="0" applyAlignment="1" applyFont="1">
      <alignment horizontal="center" vertical="center"/>
    </xf>
    <xf borderId="23" fillId="0" fontId="5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0" fillId="0" fontId="11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2" numFmtId="0" xfId="0" applyAlignment="1" applyFont="1">
      <alignment horizontal="left" shrinkToFit="1" vertical="center" wrapText="0"/>
    </xf>
    <xf borderId="15" fillId="0" fontId="5" numFmtId="0" xfId="0" applyAlignment="1" applyBorder="1" applyFont="1">
      <alignment vertical="center"/>
    </xf>
    <xf borderId="15" fillId="0" fontId="13" numFmtId="0" xfId="0" applyAlignment="1" applyBorder="1" applyFont="1">
      <alignment horizontal="center" vertical="center"/>
    </xf>
    <xf borderId="15" fillId="0" fontId="7" numFmtId="0" xfId="0" applyAlignment="1" applyBorder="1" applyFont="1">
      <alignment vertical="center"/>
    </xf>
    <xf borderId="15" fillId="0" fontId="13" numFmtId="0" xfId="0" applyAlignment="1" applyBorder="1" applyFont="1">
      <alignment vertical="center"/>
    </xf>
    <xf borderId="15" fillId="0" fontId="13" numFmtId="164" xfId="0" applyAlignment="1" applyBorder="1" applyFont="1" applyNumberFormat="1">
      <alignment horizontal="center" vertical="center"/>
    </xf>
    <xf borderId="23" fillId="0" fontId="5" numFmtId="0" xfId="0" applyAlignment="1" applyBorder="1" applyFont="1">
      <alignment shrinkToFit="0" vertical="center" wrapText="1"/>
    </xf>
    <xf borderId="18" fillId="0" fontId="14" numFmtId="0" xfId="0" applyAlignment="1" applyBorder="1" applyFont="1">
      <alignment horizontal="right" shrinkToFit="0" wrapText="1"/>
    </xf>
    <xf borderId="18" fillId="0" fontId="3" numFmtId="0" xfId="0" applyBorder="1" applyFont="1"/>
    <xf borderId="24" fillId="3" fontId="15" numFmtId="0" xfId="0" applyAlignment="1" applyBorder="1" applyFill="1" applyFont="1">
      <alignment vertical="center"/>
    </xf>
    <xf borderId="25" fillId="0" fontId="3" numFmtId="0" xfId="0" applyBorder="1" applyFont="1"/>
    <xf borderId="0" fillId="0" fontId="16" numFmtId="0" xfId="0" applyAlignment="1" applyFont="1">
      <alignment vertical="center"/>
    </xf>
    <xf borderId="0" fillId="0" fontId="13" numFmtId="0" xfId="0" applyAlignment="1" applyFont="1">
      <alignment horizontal="right" vertical="center"/>
    </xf>
    <xf borderId="26" fillId="2" fontId="9" numFmtId="0" xfId="0" applyAlignment="1" applyBorder="1" applyFont="1">
      <alignment shrinkToFit="1" vertical="center" wrapText="0"/>
    </xf>
    <xf borderId="27" fillId="0" fontId="3" numFmtId="0" xfId="0" applyBorder="1" applyFont="1"/>
    <xf borderId="0" fillId="0" fontId="13" numFmtId="0" xfId="0" applyAlignment="1" applyFont="1">
      <alignment horizontal="center" vertical="center"/>
    </xf>
    <xf borderId="0" fillId="0" fontId="17" numFmtId="0" xfId="0" applyAlignment="1" applyFont="1">
      <alignment horizontal="right" vertical="center"/>
    </xf>
    <xf quotePrefix="1" borderId="24" fillId="2" fontId="9" numFmtId="0" xfId="0" applyAlignment="1" applyBorder="1" applyFont="1">
      <alignment horizontal="center" shrinkToFit="1" vertical="center" wrapText="0"/>
    </xf>
    <xf borderId="20" fillId="0" fontId="5" numFmtId="0" xfId="0" applyBorder="1" applyFont="1"/>
    <xf borderId="28" fillId="0" fontId="4" numFmtId="0" xfId="0" applyAlignment="1" applyBorder="1" applyFont="1">
      <alignment shrinkToFit="1" wrapText="0"/>
    </xf>
    <xf borderId="29" fillId="0" fontId="18" numFmtId="0" xfId="0" applyBorder="1" applyFont="1"/>
    <xf borderId="29" fillId="0" fontId="19" numFmtId="0" xfId="0" applyBorder="1" applyFont="1"/>
    <xf borderId="29" fillId="0" fontId="5" numFmtId="0" xfId="0" applyBorder="1" applyFont="1"/>
    <xf borderId="0" fillId="0" fontId="19" numFmtId="0" xfId="0" applyFont="1"/>
    <xf quotePrefix="1" borderId="29" fillId="0" fontId="18" numFmtId="0" xfId="0" applyBorder="1" applyFont="1"/>
    <xf borderId="0" fillId="0" fontId="20" numFmtId="0" xfId="0" applyAlignment="1" applyFont="1">
      <alignment shrinkToFit="0" vertical="center" wrapText="1"/>
    </xf>
    <xf borderId="23" fillId="0" fontId="5" numFmtId="0" xfId="0" applyBorder="1" applyFont="1"/>
    <xf borderId="0" fillId="0" fontId="13" numFmtId="0" xfId="0" applyAlignment="1" applyFont="1">
      <alignment vertical="center"/>
    </xf>
    <xf borderId="21" fillId="2" fontId="9" numFmtId="0" xfId="0" applyAlignment="1" applyBorder="1" applyFont="1">
      <alignment shrinkToFit="1" vertical="center" wrapText="0"/>
    </xf>
    <xf borderId="29" fillId="0" fontId="5" numFmtId="0" xfId="0" applyAlignment="1" applyBorder="1" applyFont="1">
      <alignment vertical="center"/>
    </xf>
    <xf borderId="0" fillId="0" fontId="21" numFmtId="0" xfId="0" applyAlignment="1" applyFont="1">
      <alignment shrinkToFit="1" vertical="center" wrapText="0"/>
    </xf>
    <xf borderId="23" fillId="0" fontId="5" numFmtId="0" xfId="0" applyAlignment="1" applyBorder="1" applyFont="1">
      <alignment shrinkToFit="0" wrapText="1"/>
    </xf>
    <xf borderId="30" fillId="2" fontId="22" numFmtId="0" xfId="0" applyAlignment="1" applyBorder="1" applyFont="1">
      <alignment horizontal="center" vertical="center"/>
    </xf>
    <xf borderId="31" fillId="0" fontId="23" numFmtId="0" xfId="0" applyAlignment="1" applyBorder="1" applyFont="1">
      <alignment horizontal="left" vertical="center"/>
    </xf>
    <xf borderId="31" fillId="0" fontId="5" numFmtId="0" xfId="0" applyAlignment="1" applyBorder="1" applyFont="1">
      <alignment horizontal="left" shrinkToFit="1" vertical="center" wrapText="0"/>
    </xf>
    <xf borderId="21" fillId="2" fontId="22" numFmtId="4" xfId="0" applyAlignment="1" applyBorder="1" applyFont="1" applyNumberFormat="1">
      <alignment horizontal="center" shrinkToFit="1" vertical="center" wrapText="0"/>
    </xf>
    <xf borderId="0" fillId="0" fontId="6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32" fillId="3" fontId="20" numFmtId="0" xfId="0" applyAlignment="1" applyBorder="1" applyFont="1">
      <alignment horizontal="left" shrinkToFit="0" vertical="center" wrapText="1"/>
    </xf>
    <xf borderId="29" fillId="0" fontId="3" numFmtId="0" xfId="0" applyBorder="1" applyFont="1"/>
    <xf borderId="33" fillId="0" fontId="3" numFmtId="0" xfId="0" applyBorder="1" applyFont="1"/>
    <xf borderId="29" fillId="0" fontId="23" numFmtId="0" xfId="0" applyAlignment="1" applyBorder="1" applyFont="1">
      <alignment horizontal="center" vertical="center"/>
    </xf>
    <xf borderId="34" fillId="0" fontId="3" numFmtId="0" xfId="0" applyBorder="1" applyFont="1"/>
    <xf borderId="35" fillId="0" fontId="3" numFmtId="0" xfId="0" applyBorder="1" applyFont="1"/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right" vertical="center"/>
    </xf>
    <xf borderId="0" fillId="0" fontId="24" numFmtId="4" xfId="0" applyAlignment="1" applyFont="1" applyNumberFormat="1">
      <alignment vertical="center"/>
    </xf>
    <xf borderId="35" fillId="0" fontId="13" numFmtId="0" xfId="0" applyAlignment="1" applyBorder="1" applyFont="1">
      <alignment shrinkToFit="0" vertical="center" wrapText="1"/>
    </xf>
    <xf borderId="36" fillId="0" fontId="3" numFmtId="0" xfId="0" applyBorder="1" applyFont="1"/>
    <xf borderId="37" fillId="0" fontId="3" numFmtId="0" xfId="0" applyBorder="1" applyFont="1"/>
    <xf borderId="38" fillId="0" fontId="3" numFmtId="0" xfId="0" applyBorder="1" applyFont="1"/>
    <xf borderId="0" fillId="0" fontId="5" numFmtId="0" xfId="0" applyAlignment="1" applyFont="1">
      <alignment shrinkToFit="0" vertical="center" wrapText="1"/>
    </xf>
    <xf borderId="0" fillId="0" fontId="13" numFmtId="0" xfId="0" applyAlignment="1" applyFont="1">
      <alignment shrinkToFit="1" vertical="center" wrapText="0"/>
    </xf>
    <xf borderId="0" fillId="0" fontId="4" numFmtId="0" xfId="0" applyAlignment="1" applyFont="1">
      <alignment shrinkToFit="1" vertical="center" wrapText="0"/>
    </xf>
    <xf borderId="21" fillId="2" fontId="9" numFmtId="14" xfId="0" applyAlignment="1" applyBorder="1" applyFont="1" applyNumberFormat="1">
      <alignment horizontal="center" shrinkToFit="1" vertical="center" wrapText="0"/>
    </xf>
    <xf borderId="39" fillId="2" fontId="9" numFmtId="20" xfId="0" applyAlignment="1" applyBorder="1" applyFont="1" applyNumberFormat="1">
      <alignment horizontal="center" vertical="center"/>
    </xf>
    <xf borderId="0" fillId="0" fontId="23" numFmtId="0" xfId="0" applyAlignment="1" applyFont="1">
      <alignment vertical="center"/>
    </xf>
    <xf borderId="0" fillId="0" fontId="9" numFmtId="14" xfId="0" applyAlignment="1" applyFont="1" applyNumberFormat="1">
      <alignment horizontal="center" shrinkToFit="1" vertical="center" wrapText="0"/>
    </xf>
    <xf borderId="0" fillId="0" fontId="25" numFmtId="0" xfId="0" applyAlignment="1" applyFont="1">
      <alignment horizontal="center" vertical="center"/>
    </xf>
    <xf borderId="21" fillId="2" fontId="9" numFmtId="20" xfId="0" applyAlignment="1" applyBorder="1" applyFont="1" applyNumberFormat="1">
      <alignment horizontal="center" vertical="center"/>
    </xf>
    <xf borderId="0" fillId="0" fontId="19" numFmtId="0" xfId="0" applyAlignment="1" applyFont="1">
      <alignment horizontal="center" vertical="center"/>
    </xf>
    <xf borderId="0" fillId="0" fontId="5" numFmtId="164" xfId="0" applyAlignment="1" applyFont="1" applyNumberFormat="1">
      <alignment vertical="center"/>
    </xf>
    <xf borderId="0" fillId="0" fontId="19" numFmtId="0" xfId="0" applyAlignment="1" applyFont="1">
      <alignment vertical="center"/>
    </xf>
    <xf borderId="0" fillId="0" fontId="23" numFmtId="0" xfId="0" applyAlignment="1" applyFont="1">
      <alignment horizontal="left" vertical="center"/>
    </xf>
    <xf borderId="31" fillId="0" fontId="23" numFmtId="0" xfId="0" applyAlignment="1" applyBorder="1" applyFont="1">
      <alignment horizontal="center" vertical="center"/>
    </xf>
    <xf borderId="0" fillId="0" fontId="23" numFmtId="0" xfId="0" applyAlignment="1" applyFont="1">
      <alignment horizontal="right" vertical="center"/>
    </xf>
    <xf borderId="1" fillId="0" fontId="13" numFmtId="0" xfId="0" applyAlignment="1" applyBorder="1" applyFont="1">
      <alignment vertical="center"/>
    </xf>
    <xf borderId="31" fillId="0" fontId="22" numFmtId="0" xfId="0" applyAlignment="1" applyBorder="1" applyFont="1">
      <alignment horizontal="center" vertical="center"/>
    </xf>
    <xf borderId="24" fillId="0" fontId="13" numFmtId="0" xfId="0" applyAlignment="1" applyBorder="1" applyFont="1">
      <alignment horizontal="left" shrinkToFit="1" vertical="center" wrapText="0"/>
    </xf>
    <xf borderId="40" fillId="0" fontId="3" numFmtId="0" xfId="0" applyBorder="1" applyFont="1"/>
    <xf borderId="40" fillId="0" fontId="13" numFmtId="0" xfId="0" applyAlignment="1" applyBorder="1" applyFont="1">
      <alignment horizontal="center" vertical="center"/>
    </xf>
    <xf borderId="0" fillId="0" fontId="26" numFmtId="0" xfId="0" applyAlignment="1" applyFont="1">
      <alignment horizontal="left" vertical="center"/>
    </xf>
    <xf borderId="0" fillId="0" fontId="5" numFmtId="0" xfId="0" applyAlignment="1" applyFont="1">
      <alignment shrinkToFit="1" vertical="center" wrapText="0"/>
    </xf>
    <xf borderId="21" fillId="2" fontId="22" numFmtId="14" xfId="0" applyAlignment="1" applyBorder="1" applyFont="1" applyNumberFormat="1">
      <alignment horizontal="center" vertical="center"/>
    </xf>
    <xf borderId="39" fillId="2" fontId="22" numFmtId="20" xfId="0" applyAlignment="1" applyBorder="1" applyFont="1" applyNumberFormat="1">
      <alignment horizontal="center" vertical="center"/>
    </xf>
    <xf borderId="0" fillId="0" fontId="22" numFmtId="0" xfId="0" applyAlignment="1" applyFont="1">
      <alignment horizontal="center" vertical="center"/>
    </xf>
    <xf borderId="21" fillId="2" fontId="22" numFmtId="20" xfId="0" applyAlignment="1" applyBorder="1" applyFont="1" applyNumberFormat="1">
      <alignment horizontal="center" vertical="center"/>
    </xf>
    <xf borderId="0" fillId="0" fontId="27" numFmtId="0" xfId="0" applyAlignment="1" applyFont="1">
      <alignment horizontal="left" vertical="center"/>
    </xf>
    <xf borderId="0" fillId="0" fontId="7" numFmtId="0" xfId="0" applyAlignment="1" applyFont="1">
      <alignment shrinkToFit="0" vertical="center" wrapText="1"/>
    </xf>
    <xf borderId="2" fillId="3" fontId="14" numFmtId="0" xfId="0" applyAlignment="1" applyBorder="1" applyFont="1">
      <alignment horizontal="center" vertical="center"/>
    </xf>
    <xf borderId="5" fillId="3" fontId="14" numFmtId="0" xfId="0" applyAlignment="1" applyBorder="1" applyFont="1">
      <alignment horizontal="center" vertical="center"/>
    </xf>
    <xf borderId="5" fillId="3" fontId="14" numFmtId="0" xfId="0" applyAlignment="1" applyBorder="1" applyFont="1">
      <alignment horizontal="center" shrinkToFit="1" vertical="center" wrapText="0"/>
    </xf>
    <xf borderId="6" fillId="3" fontId="18" numFmtId="0" xfId="0" applyAlignment="1" applyBorder="1" applyFont="1">
      <alignment horizontal="center" vertical="center"/>
    </xf>
    <xf borderId="0" fillId="0" fontId="13" numFmtId="0" xfId="0" applyAlignment="1" applyFont="1">
      <alignment horizontal="left" vertical="center"/>
    </xf>
    <xf borderId="31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vertical="center"/>
    </xf>
    <xf borderId="0" fillId="0" fontId="28" numFmtId="0" xfId="0" applyAlignment="1" applyFont="1">
      <alignment horizontal="center" vertical="center"/>
    </xf>
    <xf borderId="41" fillId="0" fontId="29" numFmtId="4" xfId="0" applyAlignment="1" applyBorder="1" applyFont="1" applyNumberFormat="1">
      <alignment horizontal="center" vertical="center"/>
    </xf>
    <xf borderId="42" fillId="0" fontId="29" numFmtId="4" xfId="0" applyAlignment="1" applyBorder="1" applyFont="1" applyNumberFormat="1">
      <alignment horizontal="center" vertical="center"/>
    </xf>
    <xf borderId="43" fillId="0" fontId="7" numFmtId="0" xfId="0" applyAlignment="1" applyBorder="1" applyFont="1">
      <alignment horizontal="center" shrinkToFit="1" vertical="center" wrapText="0"/>
    </xf>
    <xf borderId="0" fillId="0" fontId="14" numFmtId="0" xfId="0" applyAlignment="1" applyFont="1">
      <alignment horizontal="left" vertical="center"/>
    </xf>
    <xf borderId="0" fillId="0" fontId="30" numFmtId="0" xfId="0" applyAlignment="1" applyFont="1">
      <alignment horizontal="center" vertical="center"/>
    </xf>
    <xf borderId="21" fillId="2" fontId="22" numFmtId="0" xfId="0" applyAlignment="1" applyBorder="1" applyFont="1">
      <alignment horizontal="center" vertical="center"/>
    </xf>
    <xf borderId="23" fillId="0" fontId="7" numFmtId="0" xfId="0" applyAlignment="1" applyBorder="1" applyFont="1">
      <alignment horizontal="left" vertical="center"/>
    </xf>
    <xf borderId="0" fillId="0" fontId="7" numFmtId="0" xfId="0" applyAlignment="1" applyFont="1">
      <alignment horizontal="left" vertical="center"/>
    </xf>
    <xf borderId="2" fillId="3" fontId="31" numFmtId="0" xfId="0" applyAlignment="1" applyBorder="1" applyFont="1">
      <alignment horizontal="center" vertical="center"/>
    </xf>
    <xf borderId="5" fillId="3" fontId="32" numFmtId="0" xfId="0" applyAlignment="1" applyBorder="1" applyFont="1">
      <alignment horizontal="center" vertical="center"/>
    </xf>
    <xf quotePrefix="1" borderId="5" fillId="3" fontId="20" numFmtId="0" xfId="0" applyAlignment="1" applyBorder="1" applyFont="1">
      <alignment horizontal="center" vertical="center"/>
    </xf>
    <xf borderId="5" fillId="3" fontId="7" numFmtId="0" xfId="0" applyAlignment="1" applyBorder="1" applyFont="1">
      <alignment horizontal="center" vertical="center"/>
    </xf>
    <xf borderId="6" fillId="3" fontId="7" numFmtId="0" xfId="0" applyAlignment="1" applyBorder="1" applyFont="1">
      <alignment horizontal="center" vertical="center"/>
    </xf>
    <xf borderId="0" fillId="0" fontId="19" numFmtId="0" xfId="0" applyAlignment="1" applyFont="1">
      <alignment horizontal="center" vertical="top"/>
    </xf>
    <xf borderId="29" fillId="0" fontId="19" numFmtId="0" xfId="0" applyAlignment="1" applyBorder="1" applyFont="1">
      <alignment horizontal="center" vertical="top"/>
    </xf>
    <xf borderId="41" fillId="0" fontId="29" numFmtId="4" xfId="0" applyAlignment="1" applyBorder="1" applyFont="1" applyNumberFormat="1">
      <alignment horizontal="center" shrinkToFit="1" vertical="center" wrapText="0"/>
    </xf>
    <xf borderId="42" fillId="0" fontId="33" numFmtId="4" xfId="0" applyAlignment="1" applyBorder="1" applyFont="1" applyNumberFormat="1">
      <alignment horizontal="center" shrinkToFit="1" vertical="center" wrapText="0"/>
    </xf>
    <xf borderId="42" fillId="0" fontId="29" numFmtId="4" xfId="0" applyAlignment="1" applyBorder="1" applyFont="1" applyNumberFormat="1">
      <alignment horizontal="center" shrinkToFit="1" vertical="center" wrapText="0"/>
    </xf>
    <xf borderId="42" fillId="0" fontId="5" numFmtId="0" xfId="0" applyAlignment="1" applyBorder="1" applyFont="1">
      <alignment horizontal="center" vertical="center"/>
    </xf>
    <xf borderId="43" fillId="0" fontId="7" numFmtId="0" xfId="0" applyAlignment="1" applyBorder="1" applyFont="1">
      <alignment horizontal="center" vertical="center"/>
    </xf>
    <xf borderId="0" fillId="0" fontId="18" numFmtId="0" xfId="0" applyAlignment="1" applyFont="1">
      <alignment horizontal="left" vertical="center"/>
    </xf>
    <xf borderId="0" fillId="0" fontId="5" numFmtId="0" xfId="0" applyAlignment="1" applyFont="1">
      <alignment horizontal="left" shrinkToFit="0" vertical="top" wrapText="1"/>
    </xf>
    <xf borderId="0" fillId="0" fontId="4" numFmtId="0" xfId="0" applyAlignment="1" applyFont="1">
      <alignment shrinkToFit="0" wrapText="1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vertical="top"/>
    </xf>
    <xf borderId="0" fillId="0" fontId="7" numFmtId="0" xfId="0" applyAlignment="1" applyFont="1">
      <alignment horizontal="left" vertical="top"/>
    </xf>
    <xf borderId="0" fillId="0" fontId="7" numFmtId="0" xfId="0" applyAlignment="1" applyFont="1">
      <alignment horizontal="left" shrinkToFit="1" vertical="top" wrapText="0"/>
    </xf>
    <xf borderId="44" fillId="3" fontId="14" numFmtId="0" xfId="0" applyAlignment="1" applyBorder="1" applyFont="1">
      <alignment horizontal="center" vertical="center"/>
    </xf>
    <xf borderId="45" fillId="0" fontId="3" numFmtId="0" xfId="0" applyBorder="1" applyFont="1"/>
    <xf borderId="46" fillId="0" fontId="3" numFmtId="0" xfId="0" applyBorder="1" applyFont="1"/>
    <xf borderId="31" fillId="0" fontId="18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shrinkToFit="0" vertical="top" wrapText="1"/>
    </xf>
    <xf borderId="42" fillId="0" fontId="7" numFmtId="0" xfId="0" applyAlignment="1" applyBorder="1" applyFont="1">
      <alignment horizontal="left" vertical="center"/>
    </xf>
    <xf borderId="42" fillId="0" fontId="3" numFmtId="0" xfId="0" applyBorder="1" applyFont="1"/>
    <xf borderId="43" fillId="0" fontId="3" numFmtId="0" xfId="0" applyBorder="1" applyFont="1"/>
    <xf borderId="31" fillId="0" fontId="3" numFmtId="0" xfId="0" applyBorder="1" applyFont="1"/>
    <xf borderId="0" fillId="0" fontId="13" numFmtId="0" xfId="0" applyAlignment="1" applyFont="1">
      <alignment horizontal="left" shrinkToFit="1" vertical="center" wrapText="0"/>
    </xf>
    <xf borderId="21" fillId="2" fontId="22" numFmtId="14" xfId="0" applyAlignment="1" applyBorder="1" applyFont="1" applyNumberFormat="1">
      <alignment horizontal="left" vertical="center"/>
    </xf>
    <xf borderId="0" fillId="0" fontId="13" numFmtId="0" xfId="0" applyAlignment="1" applyFont="1">
      <alignment horizontal="left" shrinkToFit="1" vertical="top" wrapText="0"/>
    </xf>
    <xf borderId="47" fillId="0" fontId="5" numFmtId="0" xfId="0" applyBorder="1" applyFont="1"/>
    <xf borderId="15" fillId="0" fontId="19" numFmtId="0" xfId="0" applyAlignment="1" applyBorder="1" applyFont="1">
      <alignment horizontal="left" vertical="top"/>
    </xf>
    <xf borderId="48" fillId="0" fontId="19" numFmtId="0" xfId="0" applyAlignment="1" applyBorder="1" applyFont="1">
      <alignment horizontal="center" vertical="top"/>
    </xf>
    <xf borderId="48" fillId="0" fontId="3" numFmtId="0" xfId="0" applyBorder="1" applyFont="1"/>
    <xf borderId="15" fillId="0" fontId="3" numFmtId="0" xfId="0" applyBorder="1" applyFont="1"/>
    <xf borderId="15" fillId="0" fontId="5" numFmtId="0" xfId="0" applyBorder="1" applyFont="1"/>
    <xf borderId="49" fillId="0" fontId="5" numFmtId="0" xfId="0" applyBorder="1" applyFont="1"/>
    <xf borderId="17" fillId="0" fontId="5" numFmtId="0" xfId="0" applyAlignment="1" applyBorder="1" applyFont="1">
      <alignment vertical="center"/>
    </xf>
    <xf borderId="18" fillId="0" fontId="34" numFmtId="0" xfId="0" applyAlignment="1" applyBorder="1" applyFont="1">
      <alignment vertical="center"/>
    </xf>
    <xf borderId="18" fillId="0" fontId="6" numFmtId="0" xfId="0" applyAlignment="1" applyBorder="1" applyFont="1">
      <alignment horizontal="right" shrinkToFit="0" wrapText="1"/>
    </xf>
    <xf borderId="18" fillId="0" fontId="5" numFmtId="0" xfId="0" applyAlignment="1" applyBorder="1" applyFont="1">
      <alignment vertical="center"/>
    </xf>
    <xf borderId="18" fillId="0" fontId="13" numFmtId="0" xfId="0" applyAlignment="1" applyBorder="1" applyFont="1">
      <alignment vertical="center"/>
    </xf>
    <xf borderId="18" fillId="0" fontId="6" numFmtId="0" xfId="0" applyAlignment="1" applyBorder="1" applyFont="1">
      <alignment horizontal="left" shrinkToFit="0" wrapText="1"/>
    </xf>
    <xf borderId="18" fillId="0" fontId="20" numFmtId="0" xfId="0" applyAlignment="1" applyBorder="1" applyFont="1">
      <alignment shrinkToFit="0" vertical="center" wrapText="1"/>
    </xf>
    <xf borderId="19" fillId="0" fontId="5" numFmtId="0" xfId="0" applyAlignment="1" applyBorder="1" applyFont="1">
      <alignment vertical="center"/>
    </xf>
    <xf borderId="24" fillId="3" fontId="15" numFmtId="0" xfId="0" applyAlignment="1" applyBorder="1" applyFont="1">
      <alignment shrinkToFit="1" vertical="center" wrapText="0"/>
    </xf>
    <xf borderId="29" fillId="0" fontId="5" numFmtId="0" xfId="0" applyAlignment="1" applyBorder="1" applyFont="1">
      <alignment horizontal="center" vertical="center"/>
    </xf>
    <xf borderId="0" fillId="0" fontId="18" numFmtId="0" xfId="0" applyAlignment="1" applyFont="1">
      <alignment vertical="center"/>
    </xf>
    <xf borderId="0" fillId="0" fontId="4" numFmtId="0" xfId="0" applyAlignment="1" applyFont="1">
      <alignment shrinkToFit="1" wrapText="0"/>
    </xf>
    <xf borderId="1" fillId="0" fontId="5" numFmtId="0" xfId="0" applyAlignment="1" applyBorder="1" applyFont="1">
      <alignment horizontal="left" vertical="center"/>
    </xf>
    <xf borderId="0" fillId="0" fontId="20" numFmtId="0" xfId="0" applyAlignment="1" applyFont="1">
      <alignment horizontal="left" vertical="top"/>
    </xf>
    <xf borderId="50" fillId="0" fontId="7" numFmtId="0" xfId="0" applyAlignment="1" applyBorder="1" applyFont="1">
      <alignment vertical="top"/>
    </xf>
    <xf borderId="0" fillId="0" fontId="20" numFmtId="0" xfId="0" applyAlignment="1" applyFont="1">
      <alignment horizontal="center" vertical="top"/>
    </xf>
    <xf borderId="0" fillId="0" fontId="20" numFmtId="0" xfId="0" applyAlignment="1" applyFont="1">
      <alignment vertical="top"/>
    </xf>
    <xf borderId="0" fillId="0" fontId="14" numFmtId="0" xfId="0" applyAlignment="1" applyFont="1">
      <alignment vertical="center"/>
    </xf>
    <xf borderId="0" fillId="0" fontId="19" numFmtId="0" xfId="0" applyAlignment="1" applyFont="1">
      <alignment horizontal="left"/>
    </xf>
    <xf borderId="0" fillId="0" fontId="14" numFmtId="0" xfId="0" applyAlignment="1" applyFont="1">
      <alignment horizontal="center" vertical="top"/>
    </xf>
    <xf borderId="0" fillId="0" fontId="35" numFmtId="165" xfId="0" applyAlignment="1" applyFont="1" applyNumberFormat="1">
      <alignment horizontal="center" vertical="top"/>
    </xf>
    <xf borderId="50" fillId="0" fontId="5" numFmtId="0" xfId="0" applyBorder="1" applyFont="1"/>
    <xf borderId="0" fillId="0" fontId="5" numFmtId="0" xfId="0" applyAlignment="1" applyFont="1">
      <alignment vertical="top"/>
    </xf>
    <xf borderId="0" fillId="0" fontId="18" numFmtId="0" xfId="0" applyAlignment="1" applyFont="1">
      <alignment horizontal="center" vertical="top"/>
    </xf>
    <xf borderId="50" fillId="0" fontId="5" numFmtId="0" xfId="0" applyAlignment="1" applyBorder="1" applyFont="1">
      <alignment vertical="center"/>
    </xf>
    <xf borderId="10" fillId="4" fontId="13" numFmtId="0" xfId="0" applyAlignment="1" applyBorder="1" applyFill="1" applyFont="1">
      <alignment horizontal="center" vertical="top"/>
    </xf>
    <xf borderId="0" fillId="0" fontId="18" numFmtId="0" xfId="0" applyAlignment="1" applyFont="1">
      <alignment horizontal="center" vertical="center"/>
    </xf>
    <xf borderId="10" fillId="4" fontId="13" numFmtId="0" xfId="0" applyAlignment="1" applyBorder="1" applyFont="1">
      <alignment vertical="top"/>
    </xf>
    <xf borderId="0" fillId="0" fontId="18" numFmtId="0" xfId="0" applyFont="1"/>
    <xf borderId="0" fillId="0" fontId="14" numFmtId="1" xfId="0" applyAlignment="1" applyFont="1" applyNumberFormat="1">
      <alignment horizontal="center" vertical="center"/>
    </xf>
    <xf borderId="0" fillId="0" fontId="18" numFmtId="2" xfId="0" applyAlignment="1" applyFont="1" applyNumberFormat="1">
      <alignment horizontal="center" vertical="center"/>
    </xf>
    <xf borderId="10" fillId="4" fontId="14" numFmtId="2" xfId="0" applyAlignment="1" applyBorder="1" applyFont="1" applyNumberFormat="1">
      <alignment horizontal="center" vertical="center"/>
    </xf>
    <xf borderId="15" fillId="0" fontId="5" numFmtId="164" xfId="0" applyBorder="1" applyFont="1" applyNumberFormat="1"/>
    <xf borderId="0" fillId="0" fontId="36" numFmtId="0" xfId="0" applyAlignment="1" applyFont="1">
      <alignment horizontal="left" vertical="center"/>
    </xf>
    <xf borderId="0" fillId="0" fontId="5" numFmtId="164" xfId="0" applyFont="1" applyNumberFormat="1"/>
    <xf borderId="0" fillId="0" fontId="5" numFmtId="0" xfId="0" applyAlignment="1" applyFont="1">
      <alignment horizontal="left"/>
    </xf>
    <xf borderId="30" fillId="0" fontId="14" numFmtId="2" xfId="0" applyAlignment="1" applyBorder="1" applyFont="1" applyNumberFormat="1">
      <alignment horizontal="center" shrinkToFit="1" vertical="center" wrapText="0"/>
    </xf>
    <xf borderId="0" fillId="0" fontId="7" numFmtId="0" xfId="0" applyAlignment="1" applyFont="1">
      <alignment shrinkToFit="0" wrapText="1"/>
    </xf>
    <xf borderId="0" fillId="0" fontId="18" numFmtId="0" xfId="0" applyAlignment="1" applyFont="1">
      <alignment horizontal="center"/>
    </xf>
    <xf borderId="0" fillId="0" fontId="18" numFmtId="0" xfId="0" applyAlignment="1" applyFont="1">
      <alignment horizontal="right" shrinkToFit="0" wrapText="1"/>
    </xf>
    <xf borderId="0" fillId="0" fontId="18" numFmtId="0" xfId="0" applyAlignment="1" applyFont="1">
      <alignment horizontal="center" shrinkToFit="1" wrapText="0"/>
    </xf>
    <xf borderId="0" fillId="0" fontId="7" numFmtId="0" xfId="0" applyAlignment="1" applyFont="1">
      <alignment horizontal="left" shrinkToFit="0" wrapText="1"/>
    </xf>
    <xf borderId="0" fillId="0" fontId="5" numFmtId="0" xfId="0" applyAlignment="1" applyFont="1">
      <alignment horizontal="center" shrinkToFit="0" wrapText="1"/>
    </xf>
    <xf borderId="21" fillId="2" fontId="9" numFmtId="4" xfId="0" applyAlignment="1" applyBorder="1" applyFont="1" applyNumberFormat="1">
      <alignment vertical="center"/>
    </xf>
    <xf borderId="0" fillId="0" fontId="37" numFmtId="0" xfId="0" applyAlignment="1" applyFont="1">
      <alignment horizontal="center" vertical="center"/>
    </xf>
    <xf borderId="0" fillId="0" fontId="18" numFmtId="2" xfId="0" applyAlignment="1" applyFont="1" applyNumberFormat="1">
      <alignment shrinkToFit="1" vertical="center" wrapText="0"/>
    </xf>
    <xf borderId="50" fillId="0" fontId="18" numFmtId="0" xfId="0" applyAlignment="1" applyBorder="1" applyFont="1">
      <alignment shrinkToFit="0" wrapText="1"/>
    </xf>
    <xf borderId="0" fillId="0" fontId="38" numFmtId="0" xfId="0" applyAlignment="1" applyFont="1">
      <alignment horizontal="center" vertical="center"/>
    </xf>
    <xf borderId="0" fillId="0" fontId="39" numFmtId="0" xfId="0" applyFont="1"/>
    <xf borderId="29" fillId="0" fontId="37" numFmtId="4" xfId="0" applyAlignment="1" applyBorder="1" applyFont="1" applyNumberFormat="1">
      <alignment vertical="center"/>
    </xf>
    <xf borderId="0" fillId="0" fontId="5" numFmtId="0" xfId="0" applyAlignment="1" applyFont="1">
      <alignment horizontal="left" shrinkToFit="1" vertical="center" wrapText="0"/>
    </xf>
    <xf borderId="0" fillId="0" fontId="22" numFmtId="3" xfId="0" applyAlignment="1" applyFont="1" applyNumberFormat="1">
      <alignment horizontal="center" vertical="center"/>
    </xf>
    <xf borderId="51" fillId="2" fontId="22" numFmtId="3" xfId="0" applyAlignment="1" applyBorder="1" applyFont="1" applyNumberFormat="1">
      <alignment horizontal="center" vertical="center"/>
    </xf>
    <xf borderId="37" fillId="0" fontId="40" numFmtId="4" xfId="0" applyAlignment="1" applyBorder="1" applyFont="1" applyNumberFormat="1">
      <alignment vertical="center"/>
    </xf>
    <xf borderId="30" fillId="5" fontId="14" numFmtId="2" xfId="0" applyAlignment="1" applyBorder="1" applyFill="1" applyFont="1" applyNumberFormat="1">
      <alignment horizontal="center" shrinkToFit="1" vertical="center" wrapText="0"/>
    </xf>
    <xf borderId="0" fillId="0" fontId="20" numFmtId="1" xfId="0" applyAlignment="1" applyFont="1" applyNumberFormat="1">
      <alignment horizontal="left" vertical="center"/>
    </xf>
    <xf borderId="0" fillId="0" fontId="41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0" fillId="0" fontId="42" numFmtId="0" xfId="0" applyAlignment="1" applyFont="1">
      <alignment horizontal="left" vertical="top"/>
    </xf>
    <xf borderId="0" fillId="0" fontId="18" numFmtId="0" xfId="0" applyAlignment="1" applyFont="1">
      <alignment shrinkToFit="1" vertical="top" wrapText="0"/>
    </xf>
    <xf borderId="0" fillId="0" fontId="5" numFmtId="0" xfId="0" applyAlignment="1" applyFont="1">
      <alignment shrinkToFit="1" vertical="top" wrapText="0"/>
    </xf>
    <xf borderId="0" fillId="0" fontId="37" numFmtId="4" xfId="0" applyAlignment="1" applyFont="1" applyNumberFormat="1">
      <alignment vertical="center"/>
    </xf>
    <xf borderId="0" fillId="0" fontId="4" numFmtId="0" xfId="0" applyFont="1"/>
    <xf borderId="0" fillId="0" fontId="5" numFmtId="0" xfId="0" applyAlignment="1" applyFont="1">
      <alignment horizontal="center" shrinkToFit="0" vertical="top" wrapText="1"/>
    </xf>
    <xf borderId="0" fillId="0" fontId="7" numFmtId="4" xfId="0" applyAlignment="1" applyFont="1" applyNumberFormat="1">
      <alignment shrinkToFit="0" vertical="top" wrapText="1"/>
    </xf>
    <xf borderId="0" fillId="0" fontId="5" numFmtId="0" xfId="0" applyAlignment="1" applyFont="1">
      <alignment horizontal="left" shrinkToFit="1" vertical="top" wrapText="0"/>
    </xf>
    <xf borderId="52" fillId="2" fontId="22" numFmtId="166" xfId="0" applyAlignment="1" applyBorder="1" applyFont="1" applyNumberFormat="1">
      <alignment horizontal="center" shrinkToFit="1" vertical="center" wrapText="0"/>
    </xf>
    <xf borderId="53" fillId="0" fontId="3" numFmtId="0" xfId="0" applyBorder="1" applyFont="1"/>
    <xf borderId="34" fillId="0" fontId="5" numFmtId="0" xfId="0" applyAlignment="1" applyBorder="1" applyFont="1">
      <alignment horizontal="right" shrinkToFit="1" vertical="center" wrapText="0"/>
    </xf>
    <xf borderId="51" fillId="2" fontId="22" numFmtId="0" xfId="0" applyAlignment="1" applyBorder="1" applyFont="1">
      <alignment horizontal="center" vertical="center"/>
    </xf>
    <xf borderId="34" fillId="0" fontId="5" numFmtId="0" xfId="0" applyAlignment="1" applyBorder="1" applyFont="1">
      <alignment horizontal="center" shrinkToFit="1" vertical="center" wrapText="0"/>
    </xf>
    <xf borderId="0" fillId="0" fontId="5" numFmtId="0" xfId="0" applyAlignment="1" applyFont="1">
      <alignment horizontal="center" shrinkToFit="1" vertical="center" wrapText="0"/>
    </xf>
    <xf borderId="0" fillId="0" fontId="14" numFmtId="1" xfId="0" applyAlignment="1" applyFont="1" applyNumberFormat="1">
      <alignment horizontal="left" vertical="center"/>
    </xf>
    <xf borderId="0" fillId="0" fontId="18" numFmtId="4" xfId="0" applyAlignment="1" applyFont="1" applyNumberFormat="1">
      <alignment shrinkToFit="0" vertical="top" wrapText="1"/>
    </xf>
    <xf borderId="0" fillId="0" fontId="41" numFmtId="0" xfId="0" applyAlignment="1" applyFont="1">
      <alignment horizontal="left" shrinkToFit="1" vertical="center" wrapText="0"/>
    </xf>
    <xf borderId="0" fillId="0" fontId="7" numFmtId="0" xfId="0" applyAlignment="1" applyFont="1">
      <alignment shrinkToFit="1" vertical="top" wrapText="0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horizontal="center" shrinkToFit="0" wrapText="1"/>
    </xf>
    <xf borderId="0" fillId="0" fontId="13" numFmtId="0" xfId="0" applyAlignment="1" applyFont="1">
      <alignment horizontal="left"/>
    </xf>
    <xf borderId="0" fillId="0" fontId="43" numFmtId="0" xfId="0" applyAlignment="1" applyFont="1">
      <alignment horizontal="left"/>
    </xf>
    <xf borderId="0" fillId="0" fontId="20" numFmtId="0" xfId="0" applyAlignment="1" applyFont="1">
      <alignment horizontal="left" shrinkToFit="0" vertical="center" wrapText="1"/>
    </xf>
    <xf borderId="23" fillId="0" fontId="3" numFmtId="0" xfId="0" applyBorder="1" applyFont="1"/>
    <xf borderId="37" fillId="0" fontId="7" numFmtId="0" xfId="0" applyAlignment="1" applyBorder="1" applyFont="1">
      <alignment horizontal="left" shrinkToFit="0" vertical="center" wrapText="1"/>
    </xf>
    <xf borderId="0" fillId="0" fontId="20" numFmtId="1" xfId="0" applyAlignment="1" applyFont="1" applyNumberFormat="1">
      <alignment horizontal="center" shrinkToFit="0" vertical="center" wrapText="1"/>
    </xf>
    <xf borderId="0" fillId="0" fontId="20" numFmtId="1" xfId="0" applyAlignment="1" applyFont="1" applyNumberFormat="1">
      <alignment shrinkToFit="0" vertical="center" wrapText="1"/>
    </xf>
    <xf borderId="0" fillId="0" fontId="7" numFmtId="4" xfId="0" applyAlignment="1" applyFont="1" applyNumberFormat="1">
      <alignment shrinkToFit="0" vertical="center" wrapText="1"/>
    </xf>
    <xf borderId="20" fillId="0" fontId="20" numFmtId="0" xfId="0" applyAlignment="1" applyBorder="1" applyFont="1">
      <alignment horizontal="right" shrinkToFit="1" wrapText="0"/>
    </xf>
    <xf borderId="0" fillId="0" fontId="7" numFmtId="166" xfId="0" applyAlignment="1" applyFont="1" applyNumberFormat="1">
      <alignment horizontal="center" shrinkToFit="1" wrapText="0"/>
    </xf>
    <xf borderId="0" fillId="0" fontId="44" numFmtId="0" xfId="0" applyAlignment="1" applyFont="1">
      <alignment horizontal="center"/>
    </xf>
    <xf quotePrefix="1" borderId="0" fillId="0" fontId="7" numFmtId="0" xfId="0" applyAlignment="1" applyFont="1">
      <alignment horizontal="center"/>
    </xf>
    <xf borderId="0" fillId="0" fontId="20" numFmtId="0" xfId="0" applyAlignment="1" applyFont="1">
      <alignment horizontal="left"/>
    </xf>
    <xf borderId="0" fillId="0" fontId="20" numFmtId="0" xfId="0" applyAlignment="1" applyFont="1">
      <alignment horizontal="left" shrinkToFit="1" wrapText="0"/>
    </xf>
    <xf borderId="29" fillId="0" fontId="20" numFmtId="0" xfId="0" applyAlignment="1" applyBorder="1" applyFont="1">
      <alignment horizontal="center"/>
    </xf>
    <xf borderId="29" fillId="0" fontId="20" numFmtId="0" xfId="0" applyBorder="1" applyFont="1"/>
    <xf borderId="29" fillId="0" fontId="20" numFmtId="0" xfId="0" applyAlignment="1" applyBorder="1" applyFont="1">
      <alignment horizontal="right" shrinkToFit="0" vertical="center" wrapText="1"/>
    </xf>
    <xf borderId="29" fillId="0" fontId="7" numFmtId="0" xfId="0" applyBorder="1" applyFont="1"/>
    <xf borderId="0" fillId="0" fontId="7" numFmtId="0" xfId="0" applyFont="1"/>
    <xf borderId="0" fillId="0" fontId="20" numFmtId="4" xfId="0" applyFont="1" applyNumberFormat="1"/>
    <xf borderId="0" fillId="0" fontId="20" numFmtId="4" xfId="0" applyAlignment="1" applyFont="1" applyNumberFormat="1">
      <alignment vertical="center"/>
    </xf>
    <xf borderId="23" fillId="0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54" fillId="6" fontId="14" numFmtId="0" xfId="0" applyAlignment="1" applyBorder="1" applyFill="1" applyFont="1">
      <alignment horizontal="center" shrinkToFit="0" vertical="center" wrapText="1"/>
    </xf>
    <xf borderId="10" fillId="5" fontId="14" numFmtId="0" xfId="0" applyAlignment="1" applyBorder="1" applyFont="1">
      <alignment horizontal="center" vertical="center"/>
    </xf>
    <xf borderId="54" fillId="6" fontId="18" numFmtId="0" xfId="0" applyAlignment="1" applyBorder="1" applyFont="1">
      <alignment horizontal="center" shrinkToFit="0" vertical="center" wrapText="1"/>
    </xf>
    <xf borderId="0" fillId="0" fontId="42" numFmtId="0" xfId="0" applyAlignment="1" applyFont="1">
      <alignment vertical="center"/>
    </xf>
    <xf borderId="20" fillId="0" fontId="7" numFmtId="0" xfId="0" applyAlignment="1" applyBorder="1" applyFont="1">
      <alignment vertical="top"/>
    </xf>
    <xf borderId="0" fillId="0" fontId="20" numFmtId="0" xfId="0" applyAlignment="1" applyFont="1">
      <alignment horizontal="right" vertical="top"/>
    </xf>
    <xf borderId="0" fillId="0" fontId="7" numFmtId="166" xfId="0" applyAlignment="1" applyFont="1" applyNumberFormat="1">
      <alignment horizontal="center" shrinkToFit="1" vertical="top" wrapText="0"/>
    </xf>
    <xf borderId="0" fillId="0" fontId="20" numFmtId="167" xfId="0" applyAlignment="1" applyFont="1" applyNumberFormat="1">
      <alignment horizontal="left" shrinkToFit="1" vertical="top" wrapText="0"/>
    </xf>
    <xf borderId="0" fillId="0" fontId="14" numFmtId="0" xfId="0" applyAlignment="1" applyFont="1">
      <alignment horizontal="center" shrinkToFit="0" vertical="center" wrapText="1"/>
    </xf>
    <xf borderId="0" fillId="0" fontId="7" numFmtId="4" xfId="0" applyAlignment="1" applyFont="1" applyNumberFormat="1">
      <alignment shrinkToFit="1" vertical="top" wrapText="0"/>
    </xf>
    <xf borderId="0" fillId="0" fontId="20" numFmtId="4" xfId="0" applyAlignment="1" applyFont="1" applyNumberFormat="1">
      <alignment vertical="top"/>
    </xf>
    <xf borderId="0" fillId="0" fontId="37" numFmtId="0" xfId="0" applyAlignment="1" applyFont="1">
      <alignment horizontal="center" vertical="top"/>
    </xf>
    <xf borderId="23" fillId="0" fontId="7" numFmtId="0" xfId="0" applyAlignment="1" applyBorder="1" applyFont="1">
      <alignment vertical="top"/>
    </xf>
    <xf borderId="55" fillId="0" fontId="3" numFmtId="0" xfId="0" applyBorder="1" applyFont="1"/>
    <xf borderId="10" fillId="5" fontId="18" numFmtId="9" xfId="0" applyAlignment="1" applyBorder="1" applyFont="1" applyNumberFormat="1">
      <alignment horizontal="center" vertical="center"/>
    </xf>
    <xf borderId="0" fillId="0" fontId="42" numFmtId="0" xfId="0" applyAlignment="1" applyFont="1">
      <alignment horizontal="center" vertical="top"/>
    </xf>
    <xf borderId="0" fillId="0" fontId="18" numFmtId="0" xfId="0" applyAlignment="1" applyFont="1">
      <alignment vertical="top"/>
    </xf>
    <xf borderId="0" fillId="0" fontId="7" numFmtId="167" xfId="0" applyAlignment="1" applyFont="1" applyNumberFormat="1">
      <alignment shrinkToFit="1" vertical="top" wrapText="0"/>
    </xf>
    <xf borderId="56" fillId="0" fontId="7" numFmtId="166" xfId="0" applyAlignment="1" applyBorder="1" applyFont="1" applyNumberFormat="1">
      <alignment horizontal="center" shrinkToFit="1" vertical="top" wrapText="0"/>
    </xf>
    <xf borderId="0" fillId="0" fontId="7" numFmtId="166" xfId="0" applyAlignment="1" applyFont="1" applyNumberFormat="1">
      <alignment shrinkToFit="1" vertical="top" wrapText="0"/>
    </xf>
    <xf borderId="0" fillId="0" fontId="20" numFmtId="0" xfId="0" applyAlignment="1" applyFont="1">
      <alignment horizontal="right" shrinkToFit="0" vertical="center" wrapText="1"/>
    </xf>
    <xf borderId="10" fillId="5" fontId="14" numFmtId="0" xfId="0" applyAlignment="1" applyBorder="1" applyFont="1">
      <alignment horizontal="center" shrinkToFit="0" vertical="center" wrapText="1"/>
    </xf>
    <xf borderId="10" fillId="5" fontId="18" numFmtId="0" xfId="0" applyAlignment="1" applyBorder="1" applyFont="1">
      <alignment horizontal="center" shrinkToFit="0" vertical="center" wrapText="1"/>
    </xf>
    <xf borderId="20" fillId="0" fontId="7" numFmtId="0" xfId="0" applyAlignment="1" applyBorder="1" applyFont="1">
      <alignment vertical="center"/>
    </xf>
    <xf borderId="51" fillId="0" fontId="45" numFmtId="0" xfId="0" applyAlignment="1" applyBorder="1" applyFont="1">
      <alignment horizontal="center" vertical="center"/>
    </xf>
    <xf borderId="0" fillId="0" fontId="45" numFmtId="0" xfId="0" applyAlignment="1" applyFont="1">
      <alignment horizontal="center" vertical="center"/>
    </xf>
    <xf borderId="56" fillId="0" fontId="45" numFmtId="0" xfId="0" applyAlignment="1" applyBorder="1" applyFont="1">
      <alignment horizontal="center" vertical="center"/>
    </xf>
    <xf borderId="51" fillId="0" fontId="46" numFmtId="168" xfId="0" applyAlignment="1" applyBorder="1" applyFont="1" applyNumberFormat="1">
      <alignment horizontal="center" vertical="center"/>
    </xf>
    <xf borderId="37" fillId="0" fontId="13" numFmtId="4" xfId="0" applyAlignment="1" applyBorder="1" applyFont="1" applyNumberFormat="1">
      <alignment horizontal="right" vertical="center"/>
    </xf>
    <xf borderId="52" fillId="2" fontId="22" numFmtId="0" xfId="0" applyAlignment="1" applyBorder="1" applyFont="1">
      <alignment horizontal="center" vertical="center"/>
    </xf>
    <xf borderId="37" fillId="0" fontId="6" numFmtId="169" xfId="0" applyAlignment="1" applyBorder="1" applyFont="1" applyNumberFormat="1">
      <alignment vertical="center"/>
    </xf>
    <xf borderId="0" fillId="0" fontId="7" numFmtId="0" xfId="0" applyAlignment="1" applyFont="1">
      <alignment horizontal="center" vertical="center"/>
    </xf>
    <xf borderId="10" fillId="5" fontId="14" numFmtId="2" xfId="0" applyAlignment="1" applyBorder="1" applyFont="1" applyNumberFormat="1">
      <alignment horizontal="center" vertical="center"/>
    </xf>
    <xf borderId="0" fillId="0" fontId="47" numFmtId="4" xfId="0" applyAlignment="1" applyFont="1" applyNumberFormat="1">
      <alignment horizontal="center" vertical="center"/>
    </xf>
    <xf borderId="0" fillId="0" fontId="20" numFmtId="0" xfId="0" applyAlignment="1" applyFont="1">
      <alignment horizontal="center" vertical="center"/>
    </xf>
    <xf borderId="56" fillId="0" fontId="13" numFmtId="0" xfId="0" applyAlignment="1" applyBorder="1" applyFont="1">
      <alignment horizontal="center" vertical="center"/>
    </xf>
    <xf borderId="0" fillId="0" fontId="13" numFmtId="168" xfId="0" applyAlignment="1" applyFont="1" applyNumberFormat="1">
      <alignment horizontal="center" vertical="center"/>
    </xf>
    <xf borderId="0" fillId="0" fontId="13" numFmtId="2" xfId="0" applyAlignment="1" applyFont="1" applyNumberFormat="1">
      <alignment horizontal="right" vertical="center"/>
    </xf>
    <xf borderId="0" fillId="0" fontId="6" numFmtId="169" xfId="0" applyAlignment="1" applyFont="1" applyNumberFormat="1">
      <alignment vertical="center"/>
    </xf>
    <xf borderId="0" fillId="0" fontId="6" numFmtId="4" xfId="0" applyAlignment="1" applyFont="1" applyNumberFormat="1">
      <alignment vertical="center"/>
    </xf>
    <xf borderId="0" fillId="0" fontId="14" numFmtId="4" xfId="0" applyAlignment="1" applyFont="1" applyNumberFormat="1">
      <alignment horizontal="center" vertical="center"/>
    </xf>
    <xf borderId="0" fillId="0" fontId="47" numFmtId="0" xfId="0" applyAlignment="1" applyFont="1">
      <alignment horizontal="center" vertical="center"/>
    </xf>
    <xf borderId="20" fillId="0" fontId="7" numFmtId="0" xfId="0" applyAlignment="1" applyBorder="1" applyFont="1">
      <alignment horizontal="right" shrinkToFit="0" vertical="center" wrapText="1"/>
    </xf>
    <xf borderId="20" fillId="0" fontId="3" numFmtId="0" xfId="0" applyBorder="1" applyFont="1"/>
    <xf borderId="0" fillId="0" fontId="7" numFmtId="0" xfId="0" applyAlignment="1" applyFont="1">
      <alignment horizontal="right" shrinkToFit="0" vertical="top" wrapText="1"/>
    </xf>
    <xf borderId="0" fillId="0" fontId="48" numFmtId="0" xfId="0" applyAlignment="1" applyFont="1">
      <alignment vertical="center"/>
    </xf>
    <xf borderId="0" fillId="0" fontId="13" numFmtId="0" xfId="0" applyAlignment="1" applyFont="1">
      <alignment horizontal="center" shrinkToFit="0" vertical="center" wrapText="1"/>
    </xf>
    <xf borderId="24" fillId="0" fontId="21" numFmtId="0" xfId="0" applyAlignment="1" applyBorder="1" applyFont="1">
      <alignment vertical="center"/>
    </xf>
    <xf borderId="40" fillId="0" fontId="40" numFmtId="0" xfId="0" applyAlignment="1" applyBorder="1" applyFont="1">
      <alignment vertical="center"/>
    </xf>
    <xf borderId="40" fillId="0" fontId="21" numFmtId="0" xfId="0" applyAlignment="1" applyBorder="1" applyFont="1">
      <alignment vertical="center"/>
    </xf>
    <xf borderId="40" fillId="0" fontId="40" numFmtId="4" xfId="0" applyAlignment="1" applyBorder="1" applyFont="1" applyNumberFormat="1">
      <alignment vertical="center"/>
    </xf>
    <xf borderId="25" fillId="0" fontId="40" numFmtId="0" xfId="0" applyAlignment="1" applyBorder="1" applyFont="1">
      <alignment horizontal="center" vertical="center"/>
    </xf>
    <xf borderId="0" fillId="0" fontId="14" numFmtId="0" xfId="0" applyAlignment="1" applyFont="1">
      <alignment horizontal="left" shrinkToFit="0" wrapText="1"/>
    </xf>
    <xf borderId="57" fillId="7" fontId="18" numFmtId="0" xfId="0" applyAlignment="1" applyBorder="1" applyFill="1" applyFont="1">
      <alignment horizontal="left" shrinkToFit="0" wrapText="1"/>
    </xf>
    <xf borderId="58" fillId="0" fontId="3" numFmtId="0" xfId="0" applyBorder="1" applyFont="1"/>
    <xf borderId="57" fillId="7" fontId="14" numFmtId="0" xfId="0" applyAlignment="1" applyBorder="1" applyFont="1">
      <alignment horizontal="left" shrinkToFit="0" wrapText="1"/>
    </xf>
    <xf borderId="0" fillId="0" fontId="14" numFmtId="0" xfId="0" applyAlignment="1" applyFont="1">
      <alignment horizontal="right" shrinkToFit="0" wrapText="1"/>
    </xf>
    <xf borderId="0" fillId="0" fontId="13" numFmtId="4" xfId="0" applyAlignment="1" applyFont="1" applyNumberFormat="1">
      <alignment vertical="center"/>
    </xf>
    <xf borderId="59" fillId="0" fontId="3" numFmtId="0" xfId="0" applyBorder="1" applyFont="1"/>
    <xf borderId="0" fillId="0" fontId="23" numFmtId="170" xfId="0" applyAlignment="1" applyFont="1" applyNumberFormat="1">
      <alignment vertical="center"/>
    </xf>
    <xf borderId="10" fillId="7" fontId="7" numFmtId="0" xfId="0" applyAlignment="1" applyBorder="1" applyFont="1">
      <alignment shrinkToFit="0" vertical="center" wrapText="1"/>
    </xf>
    <xf borderId="0" fillId="0" fontId="14" numFmtId="0" xfId="0" applyAlignment="1" applyFont="1">
      <alignment shrinkToFit="0" wrapText="1"/>
    </xf>
    <xf borderId="21" fillId="2" fontId="49" numFmtId="49" xfId="0" applyAlignment="1" applyBorder="1" applyFont="1" applyNumberFormat="1">
      <alignment horizontal="left" shrinkToFit="1" vertical="center" wrapText="0"/>
    </xf>
    <xf borderId="21" fillId="6" fontId="49" numFmtId="49" xfId="0" applyAlignment="1" applyBorder="1" applyFont="1" applyNumberFormat="1">
      <alignment horizontal="left" shrinkToFit="1" vertical="center" wrapText="0"/>
    </xf>
    <xf borderId="21" fillId="8" fontId="49" numFmtId="49" xfId="0" applyAlignment="1" applyBorder="1" applyFill="1" applyFont="1" applyNumberFormat="1">
      <alignment horizontal="left" shrinkToFit="1" vertical="center" wrapText="0"/>
    </xf>
    <xf borderId="39" fillId="9" fontId="49" numFmtId="0" xfId="0" applyAlignment="1" applyBorder="1" applyFill="1" applyFont="1">
      <alignment horizontal="left" shrinkToFit="1" vertical="center" wrapText="0"/>
    </xf>
    <xf borderId="0" fillId="0" fontId="13" numFmtId="4" xfId="0" applyFont="1" applyNumberFormat="1"/>
    <xf borderId="0" fillId="0" fontId="13" numFmtId="0" xfId="0" applyAlignment="1" applyFont="1">
      <alignment horizontal="center"/>
    </xf>
    <xf borderId="60" fillId="2" fontId="5" numFmtId="0" xfId="0" applyAlignment="1" applyBorder="1" applyFont="1">
      <alignment vertical="center"/>
    </xf>
    <xf borderId="61" fillId="2" fontId="13" numFmtId="0" xfId="0" applyAlignment="1" applyBorder="1" applyFont="1">
      <alignment vertical="center"/>
    </xf>
    <xf borderId="61" fillId="2" fontId="5" numFmtId="0" xfId="0" applyAlignment="1" applyBorder="1" applyFont="1">
      <alignment vertical="center"/>
    </xf>
    <xf borderId="62" fillId="2" fontId="40" numFmtId="4" xfId="0" applyAlignment="1" applyBorder="1" applyFont="1" applyNumberFormat="1">
      <alignment shrinkToFit="1" wrapText="0"/>
    </xf>
    <xf borderId="63" fillId="0" fontId="3" numFmtId="0" xfId="0" applyBorder="1" applyFont="1"/>
    <xf borderId="64" fillId="2" fontId="40" numFmtId="0" xfId="0" applyAlignment="1" applyBorder="1" applyFont="1">
      <alignment horizontal="left"/>
    </xf>
    <xf borderId="65" fillId="2" fontId="5" numFmtId="0" xfId="0" applyBorder="1" applyFont="1"/>
    <xf borderId="10" fillId="2" fontId="7" numFmtId="0" xfId="0" applyBorder="1" applyFont="1"/>
    <xf borderId="10" fillId="2" fontId="23" numFmtId="0" xfId="0" applyBorder="1" applyFont="1"/>
    <xf borderId="10" fillId="2" fontId="5" numFmtId="0" xfId="0" applyBorder="1" applyFont="1"/>
    <xf borderId="10" fillId="2" fontId="5" numFmtId="164" xfId="0" applyBorder="1" applyFont="1" applyNumberFormat="1"/>
    <xf borderId="66" fillId="2" fontId="5" numFmtId="0" xfId="0" applyBorder="1" applyFont="1"/>
    <xf borderId="29" fillId="0" fontId="7" numFmtId="0" xfId="0" applyAlignment="1" applyBorder="1" applyFont="1">
      <alignment horizontal="right" shrinkToFit="0" vertical="top" wrapText="1"/>
    </xf>
    <xf borderId="65" fillId="2" fontId="15" numFmtId="0" xfId="0" applyAlignment="1" applyBorder="1" applyFont="1">
      <alignment horizontal="center" vertical="center"/>
    </xf>
    <xf borderId="21" fillId="2" fontId="50" numFmtId="0" xfId="0" applyAlignment="1" applyBorder="1" applyFont="1">
      <alignment horizontal="center" vertical="center"/>
    </xf>
    <xf borderId="67" fillId="2" fontId="5" numFmtId="0" xfId="0" applyBorder="1" applyFont="1"/>
    <xf borderId="68" fillId="2" fontId="5" numFmtId="0" xfId="0" applyBorder="1" applyFont="1"/>
    <xf borderId="68" fillId="2" fontId="5" numFmtId="164" xfId="0" applyBorder="1" applyFont="1" applyNumberFormat="1"/>
    <xf borderId="69" fillId="2" fontId="5" numFmtId="0" xfId="0" applyBorder="1" applyFont="1"/>
    <xf borderId="18" fillId="0" fontId="7" numFmtId="0" xfId="0" applyAlignment="1" applyBorder="1" applyFont="1">
      <alignment horizontal="left" shrinkToFit="0" wrapText="1"/>
    </xf>
    <xf borderId="18" fillId="0" fontId="7" numFmtId="0" xfId="0" applyAlignment="1" applyBorder="1" applyFont="1">
      <alignment horizontal="left" shrinkToFit="1" wrapText="0"/>
    </xf>
    <xf borderId="18" fillId="0" fontId="4" numFmtId="0" xfId="0" applyAlignment="1" applyBorder="1" applyFont="1">
      <alignment shrinkToFit="0" wrapText="1"/>
    </xf>
    <xf borderId="18" fillId="0" fontId="7" numFmtId="0" xfId="0" applyAlignment="1" applyBorder="1" applyFont="1">
      <alignment horizontal="left" shrinkToFit="0" vertical="center" wrapText="1"/>
    </xf>
    <xf borderId="20" fillId="0" fontId="5" numFmtId="0" xfId="0" applyAlignment="1" applyBorder="1" applyFont="1">
      <alignment horizontal="left" vertical="top"/>
    </xf>
    <xf borderId="23" fillId="0" fontId="5" numFmtId="0" xfId="0" applyAlignment="1" applyBorder="1" applyFont="1">
      <alignment horizontal="left" vertical="top"/>
    </xf>
    <xf borderId="0" fillId="0" fontId="5" numFmtId="0" xfId="0" applyAlignment="1" applyFont="1">
      <alignment horizontal="left" vertical="top"/>
    </xf>
    <xf borderId="20" fillId="0" fontId="5" numFmtId="0" xfId="0" applyAlignment="1" applyBorder="1" applyFont="1">
      <alignment horizontal="left"/>
    </xf>
    <xf borderId="0" fillId="0" fontId="5" numFmtId="0" xfId="0" applyAlignment="1" applyFont="1">
      <alignment shrinkToFit="1" wrapText="0"/>
    </xf>
    <xf borderId="0" fillId="0" fontId="5" numFmtId="0" xfId="0" applyAlignment="1" applyFont="1">
      <alignment horizontal="left" shrinkToFit="1" wrapText="0"/>
    </xf>
    <xf borderId="0" fillId="0" fontId="19" numFmtId="0" xfId="0" applyAlignment="1" applyFont="1">
      <alignment horizontal="left" shrinkToFit="0" wrapText="1"/>
    </xf>
    <xf borderId="70" fillId="0" fontId="19" numFmtId="0" xfId="0" applyAlignment="1" applyBorder="1" applyFont="1">
      <alignment horizontal="center" vertical="top"/>
    </xf>
    <xf borderId="70" fillId="0" fontId="3" numFmtId="0" xfId="0" applyBorder="1" applyFont="1"/>
    <xf borderId="23" fillId="0" fontId="5" numFmtId="0" xfId="0" applyAlignment="1" applyBorder="1" applyFont="1">
      <alignment horizontal="left"/>
    </xf>
    <xf borderId="20" fillId="0" fontId="5" numFmtId="0" xfId="0" applyAlignment="1" applyBorder="1" applyFont="1">
      <alignment horizontal="left" vertical="center"/>
    </xf>
    <xf borderId="0" fillId="0" fontId="19" numFmtId="0" xfId="0" applyAlignment="1" applyFont="1">
      <alignment horizontal="left" shrinkToFit="0" vertical="center" wrapText="1"/>
    </xf>
    <xf borderId="23" fillId="0" fontId="5" numFmtId="0" xfId="0" applyAlignment="1" applyBorder="1" applyFont="1">
      <alignment horizontal="left" vertical="center"/>
    </xf>
    <xf borderId="15" fillId="0" fontId="19" numFmtId="0" xfId="0" applyAlignment="1" applyBorder="1" applyFont="1">
      <alignment horizontal="center" vertical="top"/>
    </xf>
    <xf borderId="15" fillId="0" fontId="19" numFmtId="0" xfId="0" applyAlignment="1" applyBorder="1" applyFont="1">
      <alignment shrinkToFit="0" vertical="center" wrapText="1"/>
    </xf>
    <xf borderId="0" fillId="0" fontId="5" numFmtId="14" xfId="0" applyFont="1" applyNumberFormat="1"/>
  </cellXfs>
  <cellStyles count="1">
    <cellStyle xfId="0" name="Normal" builtinId="0"/>
  </cellStyles>
  <dxfs count="4">
    <dxf>
      <font/>
      <fill>
        <patternFill patternType="solid">
          <fgColor rgb="FFE3E3E3"/>
          <bgColor rgb="FFE3E3E3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none"/>
      </fill>
      <border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color theme="0"/>
      </font>
      <fill>
        <patternFill patternType="none"/>
      </fill>
      <border/>
    </dxf>
    <dxf>
      <font>
        <b/>
        <color rgb="FF0000FF"/>
      </font>
      <fill>
        <patternFill patternType="solid">
          <fgColor rgb="FFB8CCE4"/>
          <bgColor rgb="FFB8CCE4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114300</xdr:colOff>
      <xdr:row>83</xdr:row>
      <xdr:rowOff>142875</xdr:rowOff>
    </xdr:from>
    <xdr:ext cx="47625" cy="161925"/>
    <xdr:sp>
      <xdr:nvSpPr>
        <xdr:cNvPr id="3" name="Shape 3"/>
        <xdr:cNvSpPr txBox="1"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ctr" bIns="0" lIns="0" spcFirstLastPara="1" rIns="0" wrap="square" tIns="0">
          <a:sp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SzPts val="700"/>
            <a:buFont typeface="Arial"/>
            <a:buNone/>
          </a:pPr>
          <a:r>
            <a:t/>
          </a:r>
          <a:endParaRPr b="1" sz="7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11</xdr:col>
      <xdr:colOff>114300</xdr:colOff>
      <xdr:row>83</xdr:row>
      <xdr:rowOff>142875</xdr:rowOff>
    </xdr:from>
    <xdr:ext cx="47625" cy="161925"/>
    <xdr:sp>
      <xdr:nvSpPr>
        <xdr:cNvPr id="3" name="Shape 3"/>
        <xdr:cNvSpPr txBox="1"/>
      </xdr:nvSpPr>
      <xdr:spPr>
        <a:xfrm>
          <a:off x="5326950" y="3703800"/>
          <a:ext cx="38100" cy="152400"/>
        </a:xfrm>
        <a:prstGeom prst="rect">
          <a:avLst/>
        </a:prstGeom>
        <a:noFill/>
        <a:ln>
          <a:noFill/>
        </a:ln>
      </xdr:spPr>
      <xdr:txBody>
        <a:bodyPr anchorCtr="0" anchor="ctr" bIns="0" lIns="0" spcFirstLastPara="1" rIns="0" wrap="square" tIns="0">
          <a:sp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SzPts val="700"/>
            <a:buFont typeface="Arial"/>
            <a:buNone/>
          </a:pPr>
          <a:r>
            <a:t/>
          </a:r>
          <a:endParaRPr b="1" sz="7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95250</xdr:colOff>
      <xdr:row>0</xdr:row>
      <xdr:rowOff>0</xdr:rowOff>
    </xdr:from>
    <xdr:ext cx="428625" cy="6096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3734"/>
    <pageSetUpPr fitToPage="1"/>
  </sheetPr>
  <sheetViews>
    <sheetView showGridLines="0" workbookViewId="0"/>
  </sheetViews>
  <sheetFormatPr customHeight="1" defaultColWidth="14.43" defaultRowHeight="15.0"/>
  <cols>
    <col customWidth="1" min="1" max="1" width="0.86"/>
    <col customWidth="1" min="2" max="2" width="10.29"/>
    <col customWidth="1" min="3" max="5" width="6.71"/>
    <col customWidth="1" min="6" max="6" width="0.86"/>
    <col customWidth="1" min="7" max="9" width="2.71"/>
    <col customWidth="1" min="10" max="10" width="3.29"/>
    <col customWidth="1" min="11" max="11" width="5.71"/>
    <col customWidth="1" min="12" max="13" width="2.71"/>
    <col customWidth="1" min="14" max="14" width="8.0"/>
    <col customWidth="1" min="15" max="15" width="4.57"/>
    <col customWidth="1" min="16" max="16" width="2.71"/>
    <col customWidth="1" min="17" max="17" width="4.71"/>
    <col customWidth="1" min="18" max="18" width="2.71"/>
    <col customWidth="1" min="19" max="19" width="7.29"/>
    <col customWidth="1" min="20" max="21" width="2.71"/>
    <col customWidth="1" min="22" max="22" width="4.71"/>
    <col customWidth="1" min="23" max="23" width="6.71"/>
    <col customWidth="1" min="24" max="24" width="0.86"/>
    <col customWidth="1" min="25" max="25" width="2.71"/>
    <col customWidth="1" min="26" max="27" width="1.29"/>
    <col customWidth="1" min="28" max="28" width="7.29"/>
    <col customWidth="1" min="29" max="29" width="5.71"/>
    <col customWidth="1" min="30" max="30" width="2.29"/>
    <col customWidth="1" min="31" max="32" width="0.86"/>
    <col customWidth="1" min="33" max="33" width="1.0"/>
    <col customWidth="1" min="34" max="44" width="5.29"/>
    <col customWidth="1" min="45" max="45" width="4.71"/>
    <col customWidth="1" min="46" max="49" width="11.57"/>
  </cols>
  <sheetData>
    <row r="1" ht="21.75" customHeight="1">
      <c r="A1" s="1"/>
      <c r="B1" s="1"/>
      <c r="C1" s="2" t="str">
        <f>"Antrag auf Genehmigung und Abrechnung einer Dienstreise (" &amp;AK13 &amp;")"</f>
        <v>Antrag auf Genehmigung und Abrechnung einer Dienstreise (ab 01.2021)</v>
      </c>
      <c r="R1" s="3"/>
      <c r="S1" s="4" t="s">
        <v>0</v>
      </c>
      <c r="T1" s="5"/>
      <c r="U1" s="6"/>
      <c r="V1" s="6"/>
      <c r="W1" s="7" t="s">
        <v>1</v>
      </c>
      <c r="X1" s="8"/>
      <c r="Y1" s="8"/>
      <c r="Z1" s="8"/>
      <c r="AA1" s="5"/>
      <c r="AB1" s="6"/>
      <c r="AC1" s="6"/>
      <c r="AD1" s="6"/>
      <c r="AE1" s="9"/>
      <c r="AF1" s="10"/>
      <c r="AG1" s="11"/>
      <c r="AH1" s="12" t="s">
        <v>2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ht="21.75" customHeight="1">
      <c r="A2" s="1"/>
      <c r="B2" s="1"/>
      <c r="R2" s="3"/>
      <c r="S2" s="13" t="s">
        <v>3</v>
      </c>
      <c r="T2" s="14"/>
      <c r="U2" s="15"/>
      <c r="V2" s="15"/>
      <c r="W2" s="16" t="s">
        <v>4</v>
      </c>
      <c r="X2" s="17"/>
      <c r="Y2" s="17"/>
      <c r="Z2" s="17"/>
      <c r="AA2" s="14"/>
      <c r="AB2" s="15"/>
      <c r="AC2" s="15"/>
      <c r="AD2" s="15"/>
      <c r="AE2" s="18"/>
      <c r="AF2" s="10"/>
      <c r="AG2" s="19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ht="3.75" customHeight="1">
      <c r="A3" s="1"/>
      <c r="B3" s="1"/>
      <c r="R3" s="3"/>
      <c r="S3" s="20"/>
      <c r="T3" s="21"/>
      <c r="U3" s="21"/>
      <c r="V3" s="21"/>
      <c r="W3" s="21"/>
      <c r="X3" s="21"/>
      <c r="Y3" s="21"/>
      <c r="Z3" s="21"/>
      <c r="AA3" s="21"/>
      <c r="AB3" s="22"/>
      <c r="AC3" s="21"/>
      <c r="AD3" s="21"/>
      <c r="AE3" s="23"/>
      <c r="AF3" s="10"/>
      <c r="AG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ht="4.5" customHeight="1">
      <c r="A4" s="24"/>
      <c r="B4" s="24"/>
      <c r="C4" s="25"/>
      <c r="S4" s="26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ht="4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  <c r="AD5" s="28"/>
      <c r="AE5" s="3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ht="18.0" customHeight="1">
      <c r="A6" s="31"/>
      <c r="B6" s="11" t="s">
        <v>5</v>
      </c>
      <c r="C6" s="32"/>
      <c r="D6" s="33"/>
      <c r="E6" s="33"/>
      <c r="F6" s="33"/>
      <c r="G6" s="33"/>
      <c r="H6" s="33"/>
      <c r="I6" s="34" t="s">
        <v>6</v>
      </c>
      <c r="M6" s="32"/>
      <c r="N6" s="33"/>
      <c r="O6" s="33"/>
      <c r="P6" s="33"/>
      <c r="Q6" s="33"/>
      <c r="R6" s="11"/>
      <c r="S6" s="11" t="s">
        <v>7</v>
      </c>
      <c r="T6" s="11"/>
      <c r="U6" s="32"/>
      <c r="V6" s="33"/>
      <c r="W6" s="33"/>
      <c r="X6" s="33"/>
      <c r="Y6" s="33"/>
      <c r="Z6" s="33"/>
      <c r="AA6" s="33"/>
      <c r="AB6" s="33"/>
      <c r="AC6" s="33"/>
      <c r="AD6" s="33"/>
      <c r="AE6" s="35"/>
      <c r="AF6" s="11"/>
      <c r="AG6" s="11"/>
      <c r="AH6" s="36" t="s">
        <v>8</v>
      </c>
      <c r="AI6" s="36"/>
      <c r="AJ6" s="36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ht="4.5" customHeight="1">
      <c r="A7" s="31"/>
      <c r="B7" s="37" t="s">
        <v>9</v>
      </c>
      <c r="C7" s="3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11"/>
      <c r="AG7" s="39"/>
      <c r="AH7" s="39"/>
      <c r="AI7" s="39"/>
      <c r="AJ7" s="39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ht="18.0" customHeight="1">
      <c r="A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1"/>
      <c r="S8" s="11" t="s">
        <v>10</v>
      </c>
      <c r="T8" s="11"/>
      <c r="U8" s="32"/>
      <c r="V8" s="33"/>
      <c r="W8" s="33"/>
      <c r="X8" s="33"/>
      <c r="Y8" s="33"/>
      <c r="Z8" s="33"/>
      <c r="AA8" s="33"/>
      <c r="AB8" s="33"/>
      <c r="AC8" s="33"/>
      <c r="AD8" s="33"/>
      <c r="AE8" s="35"/>
      <c r="AF8" s="11"/>
      <c r="AG8" s="11"/>
      <c r="AH8" s="40" t="s">
        <v>11</v>
      </c>
      <c r="AO8" s="11"/>
      <c r="AP8" s="11"/>
      <c r="AQ8" s="11"/>
      <c r="AR8" s="11"/>
      <c r="AS8" s="11"/>
      <c r="AT8" s="11"/>
      <c r="AU8" s="11"/>
      <c r="AV8" s="11"/>
      <c r="AW8" s="11"/>
    </row>
    <row r="9" ht="4.5" customHeight="1">
      <c r="A9" s="31"/>
      <c r="B9" s="37"/>
      <c r="C9" s="38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11"/>
      <c r="AG9" s="11"/>
      <c r="AO9" s="11"/>
      <c r="AP9" s="11"/>
      <c r="AQ9" s="11"/>
      <c r="AR9" s="11"/>
      <c r="AS9" s="11"/>
      <c r="AT9" s="11"/>
      <c r="AU9" s="11"/>
      <c r="AV9" s="11"/>
      <c r="AW9" s="11"/>
    </row>
    <row r="10" ht="18.0" customHeight="1">
      <c r="A10" s="31"/>
      <c r="B10" s="11" t="s">
        <v>12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1"/>
      <c r="S10" s="11" t="s">
        <v>13</v>
      </c>
      <c r="T10" s="11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5"/>
      <c r="AF10" s="11"/>
      <c r="AG10" s="11"/>
      <c r="AO10" s="11"/>
      <c r="AP10" s="11"/>
      <c r="AQ10" s="11"/>
      <c r="AR10" s="11"/>
      <c r="AS10" s="11"/>
      <c r="AT10" s="11"/>
      <c r="AU10" s="11"/>
      <c r="AV10" s="11"/>
      <c r="AW10" s="11"/>
    </row>
    <row r="11" ht="6.75" customHeight="1">
      <c r="A11" s="31"/>
      <c r="B11" s="41"/>
      <c r="C11" s="41"/>
      <c r="D11" s="41"/>
      <c r="E11" s="41"/>
      <c r="F11" s="41"/>
      <c r="G11" s="42"/>
      <c r="H11" s="42"/>
      <c r="I11" s="41"/>
      <c r="J11" s="41"/>
      <c r="K11" s="41"/>
      <c r="L11" s="41"/>
      <c r="M11" s="42"/>
      <c r="N11" s="41"/>
      <c r="O11" s="41"/>
      <c r="P11" s="41"/>
      <c r="Q11" s="42"/>
      <c r="R11" s="41"/>
      <c r="S11" s="41"/>
      <c r="T11" s="42"/>
      <c r="U11" s="43"/>
      <c r="V11" s="43"/>
      <c r="W11" s="44"/>
      <c r="X11" s="44"/>
      <c r="Y11" s="44"/>
      <c r="Z11" s="44"/>
      <c r="AA11" s="44"/>
      <c r="AB11" s="44"/>
      <c r="AC11" s="45"/>
      <c r="AD11" s="45"/>
      <c r="AE11" s="46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</row>
    <row r="12" ht="5.25" customHeight="1">
      <c r="A12" s="3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9"/>
      <c r="AA12" s="29"/>
      <c r="AB12" s="29"/>
      <c r="AC12" s="47" t="s">
        <v>14</v>
      </c>
      <c r="AD12" s="48"/>
      <c r="AE12" s="35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</row>
    <row r="13" ht="18.0" customHeight="1">
      <c r="A13" s="31"/>
      <c r="B13" s="49" t="s">
        <v>15</v>
      </c>
      <c r="C13" s="50"/>
      <c r="D13" s="51"/>
      <c r="E13" s="52"/>
      <c r="F13" s="52"/>
      <c r="G13" s="11"/>
      <c r="H13" s="52" t="s">
        <v>16</v>
      </c>
      <c r="I13" s="53"/>
      <c r="J13" s="54"/>
      <c r="K13" s="54"/>
      <c r="L13" s="54"/>
      <c r="M13" s="54"/>
      <c r="N13" s="54"/>
      <c r="O13" s="54"/>
      <c r="P13" s="54"/>
      <c r="Q13" s="54"/>
      <c r="R13" s="55" t="s">
        <v>17</v>
      </c>
      <c r="T13" s="32"/>
      <c r="U13" s="33"/>
      <c r="V13" s="33"/>
      <c r="W13" s="33"/>
      <c r="X13" s="33"/>
      <c r="Y13" s="33"/>
      <c r="Z13" s="33"/>
      <c r="AA13" s="33"/>
      <c r="AB13" s="33"/>
      <c r="AE13" s="35"/>
      <c r="AF13" s="11"/>
      <c r="AG13" s="11"/>
      <c r="AH13" s="11"/>
      <c r="AI13" s="11"/>
      <c r="AJ13" s="56" t="s">
        <v>18</v>
      </c>
      <c r="AK13" s="57" t="s">
        <v>19</v>
      </c>
      <c r="AL13" s="50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ht="9.75" customHeight="1">
      <c r="A14" s="58"/>
      <c r="B14" s="59"/>
      <c r="C14" s="59"/>
      <c r="D14" s="10"/>
      <c r="E14" s="10"/>
      <c r="F14" s="10"/>
      <c r="G14" s="10"/>
      <c r="H14" s="10"/>
      <c r="I14" s="60" t="s">
        <v>20</v>
      </c>
      <c r="J14" s="61"/>
      <c r="K14" s="61"/>
      <c r="L14" s="61"/>
      <c r="M14" s="61"/>
      <c r="N14" s="61"/>
      <c r="O14" s="61"/>
      <c r="P14" s="62"/>
      <c r="Q14" s="62"/>
      <c r="R14" s="63"/>
      <c r="S14" s="63"/>
      <c r="T14" s="64" t="s">
        <v>21</v>
      </c>
      <c r="U14" s="61"/>
      <c r="V14" s="61"/>
      <c r="W14" s="61"/>
      <c r="X14" s="61"/>
      <c r="Y14" s="61"/>
      <c r="Z14" s="61"/>
      <c r="AA14" s="61"/>
      <c r="AB14" s="61"/>
      <c r="AC14" s="65"/>
      <c r="AD14" s="65"/>
      <c r="AE14" s="66"/>
      <c r="AF14" s="10"/>
      <c r="AG14" s="10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ht="18.0" customHeight="1">
      <c r="A15" s="31"/>
      <c r="B15" s="67" t="s">
        <v>22</v>
      </c>
      <c r="C15" s="67"/>
      <c r="D15" s="67"/>
      <c r="E15" s="67"/>
      <c r="F15" s="67"/>
      <c r="G15" s="34"/>
      <c r="I15" s="68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5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ht="5.25" customHeight="1">
      <c r="A16" s="3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9"/>
      <c r="W16" s="70"/>
      <c r="X16" s="70"/>
      <c r="Y16" s="70"/>
      <c r="Z16" s="70"/>
      <c r="AA16" s="70"/>
      <c r="AB16" s="70"/>
      <c r="AC16" s="70"/>
      <c r="AD16" s="37"/>
      <c r="AE16" s="71"/>
      <c r="AF16" s="37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</row>
    <row r="17" ht="13.5" customHeight="1">
      <c r="A17" s="31"/>
      <c r="B17" s="67" t="s">
        <v>23</v>
      </c>
      <c r="C17" s="67"/>
      <c r="D17" s="67"/>
      <c r="E17" s="67"/>
      <c r="F17" s="67"/>
      <c r="G17" s="34"/>
      <c r="H17" s="11"/>
      <c r="I17" s="72"/>
      <c r="J17" s="73" t="s">
        <v>24</v>
      </c>
      <c r="L17" s="3"/>
      <c r="M17" s="72"/>
      <c r="N17" s="74" t="s">
        <v>25</v>
      </c>
      <c r="S17" s="75"/>
      <c r="T17" s="33"/>
      <c r="U17" s="76" t="s">
        <v>26</v>
      </c>
      <c r="V17" s="77"/>
      <c r="W17" s="78" t="s">
        <v>27</v>
      </c>
      <c r="X17" s="79"/>
      <c r="Y17" s="79"/>
      <c r="Z17" s="79"/>
      <c r="AA17" s="79"/>
      <c r="AB17" s="79"/>
      <c r="AC17" s="79"/>
      <c r="AD17" s="80"/>
      <c r="AE17" s="71"/>
      <c r="AF17" s="37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ht="4.5" customHeight="1">
      <c r="A18" s="31"/>
      <c r="B18" s="67"/>
      <c r="C18" s="67"/>
      <c r="D18" s="67"/>
      <c r="E18" s="67"/>
      <c r="F18" s="67"/>
      <c r="G18" s="34"/>
      <c r="H18" s="34"/>
      <c r="I18" s="34"/>
      <c r="J18" s="34"/>
      <c r="K18" s="34"/>
      <c r="L18" s="34"/>
      <c r="M18" s="34"/>
      <c r="N18" s="34"/>
      <c r="O18" s="34"/>
      <c r="P18" s="77"/>
      <c r="Q18" s="77"/>
      <c r="R18" s="77"/>
      <c r="S18" s="81"/>
      <c r="T18" s="81"/>
      <c r="U18" s="77"/>
      <c r="V18" s="11"/>
      <c r="W18" s="82"/>
      <c r="AD18" s="83"/>
      <c r="AE18" s="71"/>
      <c r="AF18" s="37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ht="13.5" customHeight="1">
      <c r="A19" s="3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84"/>
      <c r="O19" s="11"/>
      <c r="P19" s="11"/>
      <c r="Q19" s="85" t="s">
        <v>28</v>
      </c>
      <c r="R19" s="72"/>
      <c r="S19" s="84" t="s">
        <v>29</v>
      </c>
      <c r="T19" s="72"/>
      <c r="U19" s="86"/>
      <c r="V19" s="87"/>
      <c r="W19" s="88"/>
      <c r="X19" s="89"/>
      <c r="Y19" s="89"/>
      <c r="Z19" s="89"/>
      <c r="AA19" s="89"/>
      <c r="AB19" s="89"/>
      <c r="AC19" s="89"/>
      <c r="AD19" s="90"/>
      <c r="AE19" s="71"/>
      <c r="AF19" s="37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</row>
    <row r="20" ht="5.25" customHeight="1">
      <c r="A20" s="3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11"/>
      <c r="AB20" s="91"/>
      <c r="AC20" s="91"/>
      <c r="AD20" s="91"/>
      <c r="AE20" s="46"/>
      <c r="AF20" s="9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</row>
    <row r="21" ht="5.25" customHeight="1">
      <c r="A21" s="3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9"/>
      <c r="AA21" s="29"/>
      <c r="AB21" s="29"/>
      <c r="AC21" s="29"/>
      <c r="AD21" s="29"/>
      <c r="AE21" s="35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</row>
    <row r="22" ht="15.0" customHeight="1">
      <c r="A22" s="31"/>
      <c r="B22" s="92" t="s">
        <v>30</v>
      </c>
      <c r="F22" s="93"/>
      <c r="G22" s="11" t="s">
        <v>31</v>
      </c>
      <c r="I22" s="94"/>
      <c r="J22" s="33"/>
      <c r="K22" s="33"/>
      <c r="L22" s="33"/>
      <c r="M22" s="11"/>
      <c r="N22" s="95"/>
      <c r="O22" s="96" t="s">
        <v>32</v>
      </c>
      <c r="P22" s="96"/>
      <c r="Q22" s="52" t="s">
        <v>33</v>
      </c>
      <c r="S22" s="85" t="s">
        <v>34</v>
      </c>
      <c r="T22" s="11"/>
      <c r="U22" s="94"/>
      <c r="V22" s="33"/>
      <c r="W22" s="33"/>
      <c r="X22" s="97"/>
      <c r="Y22" s="98" t="str">
        <f>IF(U22&lt;I22,"!","")</f>
        <v/>
      </c>
      <c r="Z22" s="98"/>
      <c r="AA22" s="99"/>
      <c r="AB22" s="33"/>
      <c r="AC22" s="96" t="s">
        <v>32</v>
      </c>
      <c r="AD22" s="11"/>
      <c r="AE22" s="35"/>
      <c r="AF22" s="11"/>
      <c r="AG22" s="11"/>
      <c r="AH22" s="11"/>
      <c r="AI22" s="11"/>
      <c r="AJ22" s="11"/>
      <c r="AK22" s="11"/>
      <c r="AL22" s="11"/>
      <c r="AM22" s="11"/>
      <c r="AN22" s="100"/>
      <c r="AO22" s="100"/>
      <c r="AP22" s="100"/>
      <c r="AQ22" s="100"/>
      <c r="AR22" s="100"/>
      <c r="AS22" s="100"/>
      <c r="AT22" s="11"/>
      <c r="AU22" s="11"/>
      <c r="AV22" s="11"/>
      <c r="AW22" s="11"/>
    </row>
    <row r="23" ht="4.5" customHeight="1">
      <c r="A23" s="3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4"/>
      <c r="O23" s="11"/>
      <c r="P23" s="11"/>
      <c r="Q23" s="11"/>
      <c r="R23" s="11"/>
      <c r="S23" s="11"/>
      <c r="T23" s="11"/>
      <c r="U23" s="34"/>
      <c r="V23" s="34"/>
      <c r="W23" s="34"/>
      <c r="X23" s="34"/>
      <c r="Y23" s="11"/>
      <c r="Z23" s="11"/>
      <c r="AA23" s="11"/>
      <c r="AB23" s="34"/>
      <c r="AC23" s="101"/>
      <c r="AD23" s="11"/>
      <c r="AE23" s="35"/>
      <c r="AF23" s="11"/>
      <c r="AG23" s="11"/>
      <c r="AH23" s="11"/>
      <c r="AI23" s="11"/>
      <c r="AJ23" s="11"/>
      <c r="AK23" s="11"/>
      <c r="AL23" s="11"/>
      <c r="AM23" s="11"/>
      <c r="AN23" s="102"/>
      <c r="AO23" s="102"/>
      <c r="AP23" s="102"/>
      <c r="AQ23" s="102"/>
      <c r="AR23" s="102"/>
      <c r="AS23" s="102"/>
      <c r="AT23" s="11"/>
      <c r="AU23" s="11"/>
      <c r="AV23" s="11"/>
      <c r="AW23" s="11"/>
    </row>
    <row r="24" ht="13.5" customHeight="1">
      <c r="A24" s="31"/>
      <c r="B24" s="11"/>
      <c r="C24" s="11"/>
      <c r="D24" s="11"/>
      <c r="E24" s="11"/>
      <c r="F24" s="11"/>
      <c r="G24" s="103" t="s">
        <v>35</v>
      </c>
      <c r="H24" s="11"/>
      <c r="I24" s="72"/>
      <c r="J24" s="104" t="s">
        <v>36</v>
      </c>
      <c r="L24" s="3"/>
      <c r="M24" s="72"/>
      <c r="N24" s="73" t="s">
        <v>37</v>
      </c>
      <c r="P24" s="103"/>
      <c r="Q24" s="11"/>
      <c r="R24" s="11"/>
      <c r="S24" s="105" t="s">
        <v>38</v>
      </c>
      <c r="T24" s="11"/>
      <c r="U24" s="72"/>
      <c r="V24" s="73" t="str">
        <f>J24</f>
        <v>Dienststelle</v>
      </c>
      <c r="X24" s="106"/>
      <c r="Y24" s="72"/>
      <c r="Z24" s="107"/>
      <c r="AA24" s="103" t="str">
        <f>N24</f>
        <v>Wohnung</v>
      </c>
      <c r="AD24" s="11"/>
      <c r="AE24" s="35"/>
      <c r="AF24" s="11"/>
      <c r="AG24" s="11"/>
      <c r="AH24" s="108" t="s">
        <v>39</v>
      </c>
      <c r="AI24" s="109"/>
      <c r="AJ24" s="109"/>
      <c r="AK24" s="110" t="s">
        <v>40</v>
      </c>
      <c r="AL24" s="50"/>
      <c r="AM24" s="111" t="s">
        <v>41</v>
      </c>
      <c r="AN24" s="102"/>
      <c r="AO24" s="102"/>
      <c r="AP24" s="102"/>
      <c r="AQ24" s="102"/>
      <c r="AR24" s="102"/>
      <c r="AS24" s="102"/>
      <c r="AT24" s="11"/>
      <c r="AU24" s="11"/>
      <c r="AV24" s="11"/>
      <c r="AW24" s="11"/>
    </row>
    <row r="25" ht="15.0" hidden="1" customHeight="1">
      <c r="A25" s="31"/>
      <c r="B25" s="112" t="s">
        <v>42</v>
      </c>
      <c r="F25" s="112"/>
      <c r="G25" s="11" t="s">
        <v>34</v>
      </c>
      <c r="I25" s="113"/>
      <c r="J25" s="33"/>
      <c r="K25" s="33"/>
      <c r="L25" s="33"/>
      <c r="M25" s="11"/>
      <c r="N25" s="114"/>
      <c r="O25" s="96" t="s">
        <v>43</v>
      </c>
      <c r="P25" s="96"/>
      <c r="Q25" s="85" t="str">
        <f>Q22</f>
        <v>Ende</v>
      </c>
      <c r="S25" s="85"/>
      <c r="U25" s="113"/>
      <c r="V25" s="33"/>
      <c r="W25" s="33"/>
      <c r="X25" s="97"/>
      <c r="Y25" s="98"/>
      <c r="Z25" s="115"/>
      <c r="AA25" s="116"/>
      <c r="AB25" s="33"/>
      <c r="AC25" s="96" t="s">
        <v>32</v>
      </c>
      <c r="AD25" s="11"/>
      <c r="AE25" s="35"/>
      <c r="AF25" s="11"/>
      <c r="AG25" s="11"/>
      <c r="AH25" s="11"/>
      <c r="AI25" s="11"/>
      <c r="AJ25" s="11"/>
      <c r="AK25" s="11"/>
      <c r="AL25" s="11"/>
      <c r="AM25" s="117"/>
      <c r="AN25" s="100"/>
      <c r="AO25" s="100"/>
      <c r="AP25" s="100"/>
      <c r="AQ25" s="100"/>
      <c r="AR25" s="100"/>
      <c r="AS25" s="100"/>
      <c r="AT25" s="11"/>
      <c r="AU25" s="11"/>
      <c r="AV25" s="11"/>
      <c r="AW25" s="11"/>
    </row>
    <row r="26" ht="9.75" customHeight="1">
      <c r="A26" s="31"/>
      <c r="B26" s="11"/>
      <c r="C26" s="11"/>
      <c r="D26" s="67"/>
      <c r="E26" s="67"/>
      <c r="F26" s="67"/>
      <c r="G26" s="11"/>
      <c r="H26" s="11"/>
      <c r="I26" s="11"/>
      <c r="J26" s="11"/>
      <c r="K26" s="11"/>
      <c r="L26" s="67"/>
      <c r="M26" s="11"/>
      <c r="N26" s="11"/>
      <c r="O26" s="67"/>
      <c r="P26" s="67"/>
      <c r="Q26" s="11"/>
      <c r="R26" s="11"/>
      <c r="S26" s="67"/>
      <c r="T26" s="11"/>
      <c r="U26" s="11"/>
      <c r="V26" s="11"/>
      <c r="W26" s="67"/>
      <c r="X26" s="67"/>
      <c r="Y26" s="67"/>
      <c r="Z26" s="115"/>
      <c r="AA26" s="118"/>
      <c r="AB26" s="118"/>
      <c r="AC26" s="118"/>
      <c r="AD26" s="118"/>
      <c r="AE26" s="46"/>
      <c r="AF26" s="11"/>
      <c r="AG26" s="11"/>
      <c r="AH26" s="119" t="s">
        <v>44</v>
      </c>
      <c r="AI26" s="120" t="s">
        <v>29</v>
      </c>
      <c r="AJ26" s="121" t="s">
        <v>45</v>
      </c>
      <c r="AK26" s="120"/>
      <c r="AL26" s="122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</row>
    <row r="27" ht="13.5" customHeight="1">
      <c r="A27" s="31"/>
      <c r="B27" s="123" t="s">
        <v>46</v>
      </c>
      <c r="F27" s="123"/>
      <c r="G27" s="85"/>
      <c r="H27" s="11"/>
      <c r="I27" s="72"/>
      <c r="J27" s="124" t="s">
        <v>47</v>
      </c>
      <c r="L27" s="3"/>
      <c r="M27" s="72"/>
      <c r="N27" s="124" t="s">
        <v>48</v>
      </c>
      <c r="O27" s="3"/>
      <c r="P27" s="72"/>
      <c r="Q27" s="84" t="s">
        <v>49</v>
      </c>
      <c r="R27" s="11"/>
      <c r="S27" s="84"/>
      <c r="T27" s="125"/>
      <c r="U27" s="72"/>
      <c r="V27" s="124" t="s">
        <v>50</v>
      </c>
      <c r="X27" s="84"/>
      <c r="Y27" s="126" t="s">
        <v>51</v>
      </c>
      <c r="Z27" s="11"/>
      <c r="AA27" s="11"/>
      <c r="AB27" s="11"/>
      <c r="AC27" s="11"/>
      <c r="AD27" s="11"/>
      <c r="AE27" s="46"/>
      <c r="AF27" s="91"/>
      <c r="AG27" s="11"/>
      <c r="AH27" s="127">
        <v>0.3</v>
      </c>
      <c r="AI27" s="128">
        <v>0.17</v>
      </c>
      <c r="AJ27" s="128">
        <v>0.05</v>
      </c>
      <c r="AK27" s="128"/>
      <c r="AL27" s="129" t="s">
        <v>52</v>
      </c>
      <c r="AM27" s="130" t="s">
        <v>53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</row>
    <row r="28" ht="3.75" customHeight="1">
      <c r="A28" s="3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4"/>
      <c r="O28" s="11"/>
      <c r="P28" s="11"/>
      <c r="Q28" s="11"/>
      <c r="R28" s="11"/>
      <c r="S28" s="11"/>
      <c r="T28" s="11"/>
      <c r="U28" s="34"/>
      <c r="V28" s="34"/>
      <c r="W28" s="34"/>
      <c r="X28" s="34"/>
      <c r="Y28" s="11"/>
      <c r="Z28" s="115"/>
      <c r="AA28" s="118"/>
      <c r="AB28" s="118"/>
      <c r="AC28" s="118"/>
      <c r="AD28" s="118"/>
      <c r="AE28" s="35"/>
      <c r="AF28" s="11"/>
      <c r="AG28" s="11"/>
      <c r="AH28" s="34"/>
      <c r="AI28" s="131"/>
      <c r="AJ28" s="100"/>
      <c r="AK28" s="34"/>
      <c r="AL28" s="100"/>
      <c r="AM28" s="102"/>
      <c r="AN28" s="102"/>
      <c r="AO28" s="102"/>
      <c r="AP28" s="102"/>
      <c r="AQ28" s="102"/>
      <c r="AR28" s="102"/>
      <c r="AS28" s="102"/>
      <c r="AT28" s="11"/>
      <c r="AU28" s="11"/>
      <c r="AV28" s="11"/>
      <c r="AW28" s="11"/>
    </row>
    <row r="29" ht="13.5" customHeight="1">
      <c r="A29" s="31"/>
      <c r="B29" s="67"/>
      <c r="C29" s="67"/>
      <c r="D29" s="11"/>
      <c r="E29" s="11"/>
      <c r="F29" s="11"/>
      <c r="G29" s="85"/>
      <c r="H29" s="11"/>
      <c r="I29" s="72"/>
      <c r="J29" s="124" t="s">
        <v>54</v>
      </c>
      <c r="L29" s="3"/>
      <c r="M29" s="72"/>
      <c r="N29" s="124" t="s">
        <v>55</v>
      </c>
      <c r="P29" s="85"/>
      <c r="Q29" s="132"/>
      <c r="R29" s="33"/>
      <c r="S29" s="33"/>
      <c r="T29" s="85"/>
      <c r="U29" s="132"/>
      <c r="V29" s="33"/>
      <c r="W29" s="33"/>
      <c r="X29" s="115"/>
      <c r="Y29" s="118"/>
      <c r="Z29" s="118"/>
      <c r="AA29" s="118"/>
      <c r="AB29" s="118"/>
      <c r="AC29" s="118"/>
      <c r="AD29" s="118"/>
      <c r="AE29" s="133"/>
      <c r="AF29" s="134"/>
      <c r="AG29" s="11"/>
      <c r="AH29" s="135" t="s">
        <v>56</v>
      </c>
      <c r="AI29" s="136" t="s">
        <v>57</v>
      </c>
      <c r="AJ29" s="137" t="s">
        <v>58</v>
      </c>
      <c r="AK29" s="138"/>
      <c r="AL29" s="139" t="s">
        <v>59</v>
      </c>
      <c r="AM29" s="130" t="s">
        <v>60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ht="12.75" customHeight="1">
      <c r="A30" s="31"/>
      <c r="B30" s="11"/>
      <c r="C30" s="11"/>
      <c r="D30" s="11"/>
      <c r="E30" s="11"/>
      <c r="F30" s="11"/>
      <c r="G30" s="55"/>
      <c r="H30" s="55"/>
      <c r="I30" s="11"/>
      <c r="J30" s="11"/>
      <c r="K30" s="11"/>
      <c r="L30" s="11"/>
      <c r="M30" s="55"/>
      <c r="N30" s="140"/>
      <c r="P30" s="11"/>
      <c r="Q30" s="141" t="s">
        <v>61</v>
      </c>
      <c r="R30" s="79"/>
      <c r="S30" s="79"/>
      <c r="T30" s="55"/>
      <c r="U30" s="141" t="str">
        <f>Q30</f>
        <v>amtl. Kennzeichen</v>
      </c>
      <c r="V30" s="79"/>
      <c r="W30" s="79"/>
      <c r="X30" s="140"/>
      <c r="Y30" s="67"/>
      <c r="Z30" s="115"/>
      <c r="AA30" s="118"/>
      <c r="AB30" s="118"/>
      <c r="AC30" s="118"/>
      <c r="AD30" s="118"/>
      <c r="AE30" s="35"/>
      <c r="AF30" s="11"/>
      <c r="AG30" s="11"/>
      <c r="AH30" s="142">
        <v>14.0</v>
      </c>
      <c r="AI30" s="143">
        <f>AH30</f>
        <v>14</v>
      </c>
      <c r="AJ30" s="144">
        <v>28.0</v>
      </c>
      <c r="AK30" s="145"/>
      <c r="AL30" s="146" t="s">
        <v>62</v>
      </c>
      <c r="AM30" s="147" t="s">
        <v>63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</row>
    <row r="31" ht="13.5" customHeight="1">
      <c r="A31" s="31"/>
      <c r="B31" s="148" t="s">
        <v>64</v>
      </c>
      <c r="F31" s="148"/>
      <c r="G31" s="149"/>
      <c r="H31" s="11"/>
      <c r="I31" s="72"/>
      <c r="J31" s="150" t="s">
        <v>65</v>
      </c>
      <c r="P31" s="72"/>
      <c r="Q31" s="150" t="s">
        <v>66</v>
      </c>
      <c r="X31" s="37"/>
      <c r="Y31" s="72"/>
      <c r="Z31" s="107"/>
      <c r="AA31" s="150" t="s">
        <v>67</v>
      </c>
      <c r="AD31" s="11"/>
      <c r="AE31" s="35"/>
      <c r="AF31" s="11"/>
      <c r="AG31" s="11"/>
      <c r="AH31" s="119" t="s">
        <v>68</v>
      </c>
      <c r="AI31" s="120" t="s">
        <v>69</v>
      </c>
      <c r="AJ31" s="120" t="s">
        <v>70</v>
      </c>
      <c r="AK31" s="138"/>
      <c r="AL31" s="139"/>
      <c r="AM31" s="102"/>
      <c r="AN31" s="102"/>
      <c r="AO31" s="102"/>
      <c r="AP31" s="102"/>
      <c r="AQ31" s="102"/>
      <c r="AR31" s="102"/>
      <c r="AS31" s="102"/>
      <c r="AT31" s="11"/>
      <c r="AU31" s="11"/>
      <c r="AV31" s="11"/>
      <c r="AW31" s="11"/>
    </row>
    <row r="32" ht="12.75" customHeight="1">
      <c r="A32" s="31"/>
      <c r="F32" s="148"/>
      <c r="G32" s="149"/>
      <c r="H32" s="11"/>
      <c r="I32" s="151"/>
      <c r="P32" s="152"/>
      <c r="X32" s="37"/>
      <c r="Y32" s="11"/>
      <c r="Z32" s="115"/>
      <c r="AD32" s="11"/>
      <c r="AE32" s="35"/>
      <c r="AF32" s="11"/>
      <c r="AG32" s="11"/>
      <c r="AH32" s="127">
        <v>-1.77</v>
      </c>
      <c r="AI32" s="128">
        <v>-3.3</v>
      </c>
      <c r="AJ32" s="128">
        <v>-3.3</v>
      </c>
      <c r="AK32" s="145"/>
      <c r="AL32" s="146" t="s">
        <v>71</v>
      </c>
      <c r="AM32" s="147" t="s">
        <v>72</v>
      </c>
      <c r="AN32" s="102"/>
      <c r="AO32" s="102"/>
      <c r="AP32" s="102"/>
      <c r="AQ32" s="102"/>
      <c r="AR32" s="102"/>
      <c r="AS32" s="102"/>
      <c r="AT32" s="11"/>
      <c r="AU32" s="11"/>
      <c r="AV32" s="11"/>
      <c r="AW32" s="11"/>
    </row>
    <row r="33" ht="13.5" customHeight="1">
      <c r="A33" s="31"/>
      <c r="B33" s="153" t="str">
        <f>"(triftige Gründe: "&amp;TEXT(AH27,"0,00")&amp;" €/km, ohne "&amp;TEXT(AI27,"0,00")&amp;" €/km)"</f>
        <v>(triftige Gründe: 000 €/km, ohne 000 €/km)</v>
      </c>
      <c r="H33" s="11"/>
      <c r="I33" s="72" t="s">
        <v>51</v>
      </c>
      <c r="J33" s="150" t="s">
        <v>73</v>
      </c>
      <c r="P33" s="72"/>
      <c r="Q33" s="150" t="s">
        <v>74</v>
      </c>
      <c r="X33" s="37"/>
      <c r="Y33" s="72"/>
      <c r="Z33" s="107"/>
      <c r="AA33" s="150" t="s">
        <v>75</v>
      </c>
      <c r="AE33" s="35"/>
      <c r="AF33" s="11"/>
      <c r="AG33" s="11"/>
      <c r="AH33" s="154" t="s">
        <v>76</v>
      </c>
      <c r="AI33" s="155"/>
      <c r="AJ33" s="155"/>
      <c r="AK33" s="155"/>
      <c r="AL33" s="156"/>
      <c r="AM33" s="157" t="s">
        <v>77</v>
      </c>
      <c r="AS33" s="102"/>
      <c r="AT33" s="11"/>
      <c r="AU33" s="11"/>
      <c r="AV33" s="11"/>
      <c r="AW33" s="11"/>
    </row>
    <row r="34" ht="12.75" customHeight="1">
      <c r="A34" s="31"/>
      <c r="B34" s="153"/>
      <c r="C34" s="153"/>
      <c r="D34" s="153"/>
      <c r="E34" s="153"/>
      <c r="F34" s="153"/>
      <c r="G34" s="153"/>
      <c r="H34" s="55"/>
      <c r="I34" s="158"/>
      <c r="P34" s="37"/>
      <c r="X34" s="37"/>
      <c r="Y34" s="67"/>
      <c r="Z34" s="67"/>
      <c r="AE34" s="35"/>
      <c r="AF34" s="11"/>
      <c r="AG34" s="11"/>
      <c r="AH34" s="142"/>
      <c r="AI34" s="159" t="str">
        <f>IF(V57&lt;&gt;"","lt. Übernachtungsechng.","pauschal")</f>
        <v>pauschal</v>
      </c>
      <c r="AJ34" s="160"/>
      <c r="AK34" s="160"/>
      <c r="AL34" s="161"/>
      <c r="AM34" s="162"/>
      <c r="AS34" s="11"/>
      <c r="AT34" s="11"/>
      <c r="AU34" s="11"/>
      <c r="AV34" s="11"/>
      <c r="AW34" s="11"/>
    </row>
    <row r="35" ht="19.5" customHeight="1">
      <c r="A35" s="31"/>
      <c r="B35" s="163" t="s">
        <v>78</v>
      </c>
      <c r="D35" s="16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165" t="s">
        <v>79</v>
      </c>
      <c r="T35" s="164"/>
      <c r="U35" s="33"/>
      <c r="V35" s="33"/>
      <c r="W35" s="33"/>
      <c r="X35" s="33"/>
      <c r="Y35" s="33"/>
      <c r="Z35" s="33"/>
      <c r="AA35" s="33"/>
      <c r="AB35" s="33"/>
      <c r="AC35" s="33"/>
      <c r="AD35" s="11"/>
      <c r="AE35" s="35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ht="12.75" customHeight="1">
      <c r="A36" s="166"/>
      <c r="B36" s="167"/>
      <c r="C36" s="167"/>
      <c r="D36" s="168" t="s">
        <v>80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0"/>
      <c r="P36" s="170"/>
      <c r="Q36" s="170"/>
      <c r="R36" s="170"/>
      <c r="S36" s="170"/>
      <c r="T36" s="168" t="s">
        <v>81</v>
      </c>
      <c r="U36" s="169"/>
      <c r="V36" s="169"/>
      <c r="W36" s="169"/>
      <c r="X36" s="169"/>
      <c r="Y36" s="169"/>
      <c r="Z36" s="169"/>
      <c r="AA36" s="169"/>
      <c r="AB36" s="169"/>
      <c r="AC36" s="169"/>
      <c r="AD36" s="171"/>
      <c r="AE36" s="172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ht="3.75" customHeight="1">
      <c r="A37" s="11"/>
      <c r="B37" s="11"/>
      <c r="C37" s="11"/>
      <c r="D37" s="11"/>
      <c r="E37" s="11"/>
      <c r="F37" s="11"/>
      <c r="G37" s="55"/>
      <c r="H37" s="55"/>
      <c r="I37" s="11"/>
      <c r="J37" s="11"/>
      <c r="K37" s="11"/>
      <c r="L37" s="11"/>
      <c r="M37" s="55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ht="5.25" customHeight="1">
      <c r="A38" s="173"/>
      <c r="B38" s="174"/>
      <c r="C38" s="174"/>
      <c r="D38" s="175" t="s">
        <v>82</v>
      </c>
      <c r="E38" s="48"/>
      <c r="F38" s="48"/>
      <c r="G38" s="48"/>
      <c r="H38" s="48"/>
      <c r="I38" s="176"/>
      <c r="J38" s="176"/>
      <c r="K38" s="176"/>
      <c r="L38" s="177"/>
      <c r="M38" s="176"/>
      <c r="N38" s="176"/>
      <c r="O38" s="177"/>
      <c r="P38" s="177"/>
      <c r="Q38" s="177"/>
      <c r="R38" s="178" t="s">
        <v>83</v>
      </c>
      <c r="S38" s="48"/>
      <c r="T38" s="177"/>
      <c r="U38" s="177"/>
      <c r="V38" s="177"/>
      <c r="W38" s="177"/>
      <c r="X38" s="177"/>
      <c r="Y38" s="177"/>
      <c r="Z38" s="177"/>
      <c r="AA38" s="177"/>
      <c r="AB38" s="179"/>
      <c r="AC38" s="47" t="s">
        <v>14</v>
      </c>
      <c r="AD38" s="48"/>
      <c r="AE38" s="180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ht="19.5" customHeight="1">
      <c r="A39" s="31"/>
      <c r="B39" s="181" t="s">
        <v>84</v>
      </c>
      <c r="C39" s="50"/>
      <c r="I39" s="53"/>
      <c r="J39" s="54"/>
      <c r="K39" s="54"/>
      <c r="L39" s="54"/>
      <c r="M39" s="54"/>
      <c r="N39" s="54"/>
      <c r="O39" s="54"/>
      <c r="P39" s="54"/>
      <c r="Q39" s="54"/>
      <c r="T39" s="32"/>
      <c r="U39" s="33"/>
      <c r="V39" s="33"/>
      <c r="W39" s="33"/>
      <c r="X39" s="33"/>
      <c r="Y39" s="33"/>
      <c r="Z39" s="33"/>
      <c r="AA39" s="33"/>
      <c r="AB39" s="33"/>
      <c r="AE39" s="35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ht="4.5" customHeight="1">
      <c r="A40" s="31"/>
      <c r="B40" s="11"/>
      <c r="C40" s="11"/>
      <c r="D40" s="11"/>
      <c r="E40" s="11"/>
      <c r="F40" s="11"/>
      <c r="G40" s="11"/>
      <c r="H40" s="11"/>
      <c r="I40" s="182"/>
      <c r="J40" s="79"/>
      <c r="K40" s="79"/>
      <c r="L40" s="79"/>
      <c r="M40" s="79"/>
      <c r="N40" s="79"/>
      <c r="O40" s="79"/>
      <c r="P40" s="79"/>
      <c r="Q40" s="79"/>
      <c r="R40" s="11"/>
      <c r="S40" s="11"/>
      <c r="T40" s="182"/>
      <c r="U40" s="79"/>
      <c r="V40" s="79"/>
      <c r="W40" s="79"/>
      <c r="X40" s="79"/>
      <c r="Y40" s="79"/>
      <c r="Z40" s="79"/>
      <c r="AA40" s="79"/>
      <c r="AB40" s="79"/>
      <c r="AC40" s="101"/>
      <c r="AD40" s="11"/>
      <c r="AE40" s="35"/>
      <c r="AF40" s="11"/>
      <c r="AG40" s="11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1"/>
      <c r="AU40" s="11"/>
      <c r="AV40" s="11"/>
      <c r="AW40" s="11"/>
    </row>
    <row r="41" ht="15.0" customHeight="1">
      <c r="A41" s="58"/>
      <c r="B41" s="184"/>
      <c r="C41" s="184"/>
      <c r="D41" s="10"/>
      <c r="E41" s="10"/>
      <c r="F41" s="10"/>
      <c r="G41" s="103" t="str">
        <f>G24</f>
        <v>von</v>
      </c>
      <c r="H41" s="10"/>
      <c r="I41" s="72"/>
      <c r="J41" s="104" t="str">
        <f>J24</f>
        <v>Dienststelle</v>
      </c>
      <c r="L41" s="3"/>
      <c r="M41" s="72" t="s">
        <v>85</v>
      </c>
      <c r="N41" s="73" t="str">
        <f>N24</f>
        <v>Wohnung</v>
      </c>
      <c r="P41" s="103"/>
      <c r="Q41" s="11"/>
      <c r="R41" s="11"/>
      <c r="S41" s="105" t="str">
        <f>S24</f>
        <v>an  </v>
      </c>
      <c r="T41" s="72" t="s">
        <v>85</v>
      </c>
      <c r="U41" s="73" t="str">
        <f>V24</f>
        <v>Dienststelle</v>
      </c>
      <c r="X41" s="185"/>
      <c r="Y41" s="72"/>
      <c r="Z41" s="107"/>
      <c r="AA41" s="103" t="str">
        <f>AA24</f>
        <v>Wohnung</v>
      </c>
      <c r="AD41" s="10"/>
      <c r="AE41" s="66"/>
      <c r="AF41" s="10"/>
      <c r="AG41" s="10"/>
      <c r="AH41" s="186" t="s">
        <v>86</v>
      </c>
      <c r="AI41" s="186"/>
      <c r="AJ41" s="186"/>
      <c r="AK41" s="186"/>
      <c r="AL41" s="152"/>
      <c r="AM41" s="152"/>
      <c r="AN41" s="187"/>
      <c r="AO41" s="188" t="s">
        <v>87</v>
      </c>
      <c r="AP41" s="189"/>
      <c r="AQ41" s="190"/>
      <c r="AR41" s="190"/>
      <c r="AS41" s="10"/>
      <c r="AT41" s="10"/>
      <c r="AU41" s="10"/>
      <c r="AV41" s="10"/>
      <c r="AW41" s="10"/>
    </row>
    <row r="42" ht="9.75" customHeight="1">
      <c r="A42" s="58"/>
      <c r="B42" s="184"/>
      <c r="C42" s="184"/>
      <c r="D42" s="10"/>
      <c r="E42" s="10"/>
      <c r="F42" s="10"/>
      <c r="G42" s="10"/>
      <c r="H42" s="10"/>
      <c r="I42" s="191"/>
      <c r="J42" s="191"/>
      <c r="K42" s="191"/>
      <c r="L42" s="191"/>
      <c r="M42" s="191"/>
      <c r="N42" s="191"/>
      <c r="O42" s="191"/>
      <c r="P42" s="191"/>
      <c r="Q42" s="191"/>
      <c r="R42" s="10"/>
      <c r="S42" s="63"/>
      <c r="T42" s="191"/>
      <c r="U42" s="191"/>
      <c r="V42" s="191"/>
      <c r="W42" s="191"/>
      <c r="X42" s="191"/>
      <c r="Y42" s="191"/>
      <c r="Z42" s="191"/>
      <c r="AA42" s="191"/>
      <c r="AB42" s="191"/>
      <c r="AC42" s="63"/>
      <c r="AD42" s="10"/>
      <c r="AE42" s="66"/>
      <c r="AF42" s="10"/>
      <c r="AG42" s="10"/>
      <c r="AH42" s="192">
        <f>COUNTIF(AI47:AM47,"&gt;6")</f>
        <v>0</v>
      </c>
      <c r="AI42" s="193" t="s">
        <v>88</v>
      </c>
      <c r="AJ42" s="193" t="s">
        <v>89</v>
      </c>
      <c r="AK42" s="193" t="s">
        <v>90</v>
      </c>
      <c r="AL42" s="193" t="s">
        <v>91</v>
      </c>
      <c r="AM42" s="193" t="s">
        <v>92</v>
      </c>
      <c r="AN42" s="194"/>
      <c r="AO42" s="195"/>
      <c r="AP42" s="10"/>
      <c r="AQ42" s="10"/>
      <c r="AR42" s="10"/>
      <c r="AS42" s="10"/>
      <c r="AT42" s="10"/>
      <c r="AU42" s="10"/>
      <c r="AV42" s="10"/>
      <c r="AW42" s="10"/>
    </row>
    <row r="43" ht="15.0" customHeight="1">
      <c r="A43" s="31"/>
      <c r="B43" s="92" t="str">
        <f>B22</f>
        <v>Beginn der Dienstreise</v>
      </c>
      <c r="F43" s="92"/>
      <c r="G43" s="11" t="str">
        <f>G22</f>
        <v>am </v>
      </c>
      <c r="I43" s="94"/>
      <c r="J43" s="33"/>
      <c r="K43" s="33"/>
      <c r="L43" s="33"/>
      <c r="M43" s="11"/>
      <c r="N43" s="95"/>
      <c r="O43" s="96" t="str">
        <f>O22</f>
        <v> Uhr</v>
      </c>
      <c r="P43" s="96"/>
      <c r="Q43" s="52" t="str">
        <f>Q22</f>
        <v>Ende</v>
      </c>
      <c r="S43" s="85" t="str">
        <f>S22</f>
        <v>am</v>
      </c>
      <c r="T43" s="11"/>
      <c r="U43" s="94"/>
      <c r="V43" s="33"/>
      <c r="W43" s="33"/>
      <c r="X43" s="97"/>
      <c r="Y43" s="98" t="str">
        <f>IF(U43&lt;I43,"!","")</f>
        <v/>
      </c>
      <c r="Z43" s="98"/>
      <c r="AA43" s="99"/>
      <c r="AB43" s="33"/>
      <c r="AC43" s="96" t="str">
        <f>AC22</f>
        <v> Uhr</v>
      </c>
      <c r="AD43" s="11"/>
      <c r="AE43" s="35"/>
      <c r="AF43" s="11"/>
      <c r="AG43" s="11"/>
      <c r="AH43" s="192" t="s">
        <v>93</v>
      </c>
      <c r="AI43" s="196" t="str">
        <f>IF($I$43&lt;&gt;"",1,"-")</f>
        <v>-</v>
      </c>
      <c r="AJ43" s="196" t="str">
        <f>IF($U$43&gt;$I$43,1,"-")</f>
        <v>-</v>
      </c>
      <c r="AK43" s="196" t="str">
        <f>IF($U$43&gt;($I$43+1),1,"-")</f>
        <v>-</v>
      </c>
      <c r="AL43" s="196" t="str">
        <f>IF($U$43&gt;($I$43+2),1,"-")</f>
        <v>-</v>
      </c>
      <c r="AM43" s="196" t="str">
        <f>IF($U$43&gt;($I$43+3),1,"-")</f>
        <v>-</v>
      </c>
      <c r="AN43" s="197"/>
      <c r="AO43" s="198" t="str">
        <f>IF(SUM($AI$43:$AM$43)=2,"x","-")</f>
        <v>-</v>
      </c>
      <c r="AP43" s="199"/>
      <c r="AQ43" s="199"/>
      <c r="AR43" s="199"/>
      <c r="AS43" s="199"/>
      <c r="AT43" s="11"/>
      <c r="AU43" s="11"/>
      <c r="AV43" s="11"/>
      <c r="AW43" s="11"/>
    </row>
    <row r="44" ht="4.5" customHeight="1">
      <c r="A44" s="3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4"/>
      <c r="O44" s="11"/>
      <c r="P44" s="11"/>
      <c r="Q44" s="11"/>
      <c r="R44" s="11"/>
      <c r="S44" s="11"/>
      <c r="T44" s="11"/>
      <c r="U44" s="34"/>
      <c r="V44" s="34"/>
      <c r="W44" s="34"/>
      <c r="X44" s="34"/>
      <c r="Y44" s="11"/>
      <c r="Z44" s="11"/>
      <c r="AA44" s="11"/>
      <c r="AB44" s="34"/>
      <c r="AC44" s="101"/>
      <c r="AD44" s="11"/>
      <c r="AE44" s="35"/>
      <c r="AF44" s="11"/>
      <c r="AG44" s="11"/>
      <c r="AH44" s="183"/>
      <c r="AI44" s="183"/>
      <c r="AJ44" s="183"/>
      <c r="AK44" s="183"/>
      <c r="AL44" s="183"/>
      <c r="AM44" s="183"/>
      <c r="AN44" s="197"/>
      <c r="AO44" s="200"/>
      <c r="AP44" s="183"/>
      <c r="AQ44" s="183"/>
      <c r="AR44" s="183"/>
      <c r="AS44" s="183"/>
      <c r="AT44" s="11"/>
      <c r="AU44" s="11"/>
      <c r="AV44" s="11"/>
      <c r="AW44" s="11"/>
    </row>
    <row r="45" ht="13.5" hidden="1" customHeight="1">
      <c r="A45" s="3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35"/>
      <c r="AF45" s="11"/>
      <c r="AG45" s="11"/>
      <c r="AH45" s="11"/>
      <c r="AI45" s="11"/>
      <c r="AJ45" s="11"/>
      <c r="AK45" s="11"/>
      <c r="AL45" s="11"/>
      <c r="AM45" s="11"/>
      <c r="AN45" s="197"/>
      <c r="AO45" s="200"/>
      <c r="AP45" s="199"/>
      <c r="AQ45" s="199"/>
      <c r="AR45" s="199"/>
      <c r="AS45" s="199"/>
      <c r="AT45" s="11"/>
      <c r="AU45" s="11"/>
      <c r="AV45" s="11"/>
      <c r="AW45" s="11"/>
    </row>
    <row r="46" ht="4.5" hidden="1" customHeight="1">
      <c r="A46" s="3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4"/>
      <c r="O46" s="11"/>
      <c r="P46" s="11"/>
      <c r="Q46" s="11"/>
      <c r="R46" s="11"/>
      <c r="S46" s="11"/>
      <c r="T46" s="11"/>
      <c r="U46" s="34"/>
      <c r="V46" s="34"/>
      <c r="W46" s="34"/>
      <c r="X46" s="34"/>
      <c r="Y46" s="11"/>
      <c r="Z46" s="11"/>
      <c r="AA46" s="11"/>
      <c r="AB46" s="34"/>
      <c r="AC46" s="101"/>
      <c r="AD46" s="11"/>
      <c r="AE46" s="35"/>
      <c r="AF46" s="11"/>
      <c r="AG46" s="11"/>
      <c r="AH46" s="201"/>
      <c r="AI46" s="201"/>
      <c r="AJ46" s="201"/>
      <c r="AK46" s="201"/>
      <c r="AL46" s="201"/>
      <c r="AM46" s="201"/>
      <c r="AN46" s="197"/>
      <c r="AO46" s="200"/>
      <c r="AP46" s="201"/>
      <c r="AQ46" s="201"/>
      <c r="AR46" s="201"/>
      <c r="AS46" s="201"/>
      <c r="AT46" s="11"/>
      <c r="AU46" s="11"/>
      <c r="AV46" s="11"/>
      <c r="AW46" s="11"/>
    </row>
    <row r="47" ht="15.0" customHeight="1">
      <c r="A47" s="31"/>
      <c r="B47" s="112" t="str">
        <f>B25</f>
        <v>Beginn des Dienstgeschäftes</v>
      </c>
      <c r="F47" s="112"/>
      <c r="G47" s="11" t="s">
        <v>34</v>
      </c>
      <c r="I47" s="113"/>
      <c r="J47" s="33"/>
      <c r="K47" s="33"/>
      <c r="L47" s="33"/>
      <c r="M47" s="11"/>
      <c r="N47" s="114"/>
      <c r="O47" s="96" t="str">
        <f>O25</f>
        <v>Uhr</v>
      </c>
      <c r="P47" s="96"/>
      <c r="Q47" s="85" t="str">
        <f>Q25</f>
        <v>Ende</v>
      </c>
      <c r="S47" s="85" t="s">
        <v>34</v>
      </c>
      <c r="T47" s="85"/>
      <c r="U47" s="113"/>
      <c r="V47" s="33"/>
      <c r="W47" s="33"/>
      <c r="X47" s="97"/>
      <c r="Y47" s="98"/>
      <c r="Z47" s="115"/>
      <c r="AA47" s="116"/>
      <c r="AB47" s="33"/>
      <c r="AC47" s="96" t="str">
        <f>AC25</f>
        <v> Uhr</v>
      </c>
      <c r="AD47" s="11"/>
      <c r="AE47" s="35"/>
      <c r="AF47" s="11"/>
      <c r="AG47" s="11"/>
      <c r="AH47" s="202" t="s">
        <v>59</v>
      </c>
      <c r="AI47" s="203" t="str">
        <f>IF(AI43&lt;&gt;"-",IF(U43=I43,(AA43-N43)*24,24-N43*24),"-")</f>
        <v>-</v>
      </c>
      <c r="AJ47" s="203" t="str">
        <f t="shared" ref="AJ47:AL47" si="1">IF(AJ43&lt;&gt;"-",IF(AK43=1,24,IF($U43&gt;$I43,0+($AA43)*24,0)),"-")</f>
        <v>-</v>
      </c>
      <c r="AK47" s="203" t="str">
        <f t="shared" si="1"/>
        <v>-</v>
      </c>
      <c r="AL47" s="203" t="str">
        <f t="shared" si="1"/>
        <v>-</v>
      </c>
      <c r="AM47" s="203" t="str">
        <f>IF(AM43&lt;&gt;"-",IF(AO45=1,24,IF($U43&gt;$I43,0+($AA43)*24,0)),"-")</f>
        <v>-</v>
      </c>
      <c r="AN47" s="197"/>
      <c r="AO47" s="204" t="str">
        <f>IF(SUM($AI$43:$AM$43)=2,SUM($AI$47:$AM$47),"-")</f>
        <v>-</v>
      </c>
      <c r="AP47" s="203"/>
      <c r="AQ47" s="203"/>
      <c r="AR47" s="203"/>
      <c r="AS47" s="203"/>
      <c r="AT47" s="11"/>
      <c r="AU47" s="11"/>
      <c r="AV47" s="11"/>
      <c r="AW47" s="11"/>
    </row>
    <row r="48" ht="4.5" customHeight="1">
      <c r="A48" s="58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205"/>
      <c r="AD48" s="205"/>
      <c r="AE48" s="66"/>
      <c r="AF48" s="10"/>
      <c r="AG48" s="10"/>
      <c r="AH48" s="201"/>
      <c r="AI48" s="201"/>
      <c r="AJ48" s="201"/>
      <c r="AK48" s="201"/>
      <c r="AL48" s="201"/>
      <c r="AM48" s="201"/>
      <c r="AN48" s="194"/>
      <c r="AO48" s="201"/>
      <c r="AP48" s="201"/>
      <c r="AQ48" s="201"/>
      <c r="AR48" s="201"/>
      <c r="AS48" s="201"/>
      <c r="AT48" s="10"/>
      <c r="AU48" s="10"/>
      <c r="AV48" s="10"/>
      <c r="AW48" s="10"/>
    </row>
    <row r="49" ht="19.5" customHeight="1">
      <c r="A49" s="58"/>
      <c r="B49" s="206" t="s">
        <v>94</v>
      </c>
      <c r="C49" s="6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207"/>
      <c r="AD49" s="207"/>
      <c r="AE49" s="66"/>
      <c r="AF49" s="10"/>
      <c r="AG49" s="208"/>
      <c r="AH49" s="209">
        <f>SUM(AI49:AM49)</f>
        <v>0</v>
      </c>
      <c r="AI49" s="203">
        <f t="shared" ref="AI49:AJ49" si="2">IF(AI$47="-",0,IF(AI$47=24,$AJ$30,IF(AI$47&gt;8,$AH$30,IF(AI$47&lt;=8,IF(SUM($AI$43:$AM$43)&gt;2,$AH$30,IF($M$57&gt;0,$AH$30,0))))))</f>
        <v>0</v>
      </c>
      <c r="AJ49" s="203">
        <f t="shared" si="2"/>
        <v>0</v>
      </c>
      <c r="AK49" s="203">
        <f t="shared" ref="AK49:AM49" si="3">IF(AK$47="-",0,IF(AK$47=24,$AJ$30,IF(AK$47&gt;8,$AH$30,IF(AK$47&lt;=8,IF(SUM($AI$43:$AM$43)&gt;2,$AH$30,0)))))</f>
        <v>0</v>
      </c>
      <c r="AL49" s="203">
        <f t="shared" si="3"/>
        <v>0</v>
      </c>
      <c r="AM49" s="203">
        <f t="shared" si="3"/>
        <v>0</v>
      </c>
      <c r="AN49" s="194"/>
      <c r="AO49" s="203" t="str">
        <f>IF(SUM($AI$43:$AM$43)=2,IF(COUNTA(G65,G67)=0,IF(AO47&gt;8,$AH$30,0),"-"),"-")</f>
        <v>-</v>
      </c>
      <c r="AP49" s="210"/>
      <c r="AQ49" s="210"/>
      <c r="AR49" s="203"/>
      <c r="AS49" s="203"/>
      <c r="AT49" s="10"/>
      <c r="AU49" s="10"/>
      <c r="AV49" s="10"/>
      <c r="AW49" s="10"/>
    </row>
    <row r="50" ht="15.0" customHeight="1">
      <c r="A50" s="31"/>
      <c r="B50" s="123" t="s">
        <v>95</v>
      </c>
      <c r="C50" s="123"/>
      <c r="D50" s="112" t="s">
        <v>96</v>
      </c>
      <c r="M50" s="11"/>
      <c r="N50" s="211"/>
      <c r="O50" s="212"/>
      <c r="R50" s="213" t="s">
        <v>97</v>
      </c>
      <c r="U50" s="214" t="str">
        <f>"("&amp;TEXT(AH27,"0,00")&amp;" € pro Fahr-km
bei triftigen Gründen
sonst: "&amp;TEXT(AI27,"0,00")&amp;" €/km)"</f>
        <v>(000 € pro Fahr-km
bei triftigen Gründen
sonst: 000 €/km)</v>
      </c>
      <c r="Z50" s="215" t="s">
        <v>98</v>
      </c>
      <c r="AB50" s="216"/>
      <c r="AC50" s="33"/>
      <c r="AD50" s="217" t="s">
        <v>26</v>
      </c>
      <c r="AE50" s="35"/>
      <c r="AF50" s="11"/>
      <c r="AG50" s="11"/>
      <c r="AH50" s="218"/>
      <c r="AI50" s="183"/>
      <c r="AJ50" s="183"/>
      <c r="AK50" s="183"/>
      <c r="AL50" s="183"/>
      <c r="AM50" s="183"/>
      <c r="AN50" s="219"/>
      <c r="AO50" s="220"/>
      <c r="AP50" s="210"/>
      <c r="AQ50" s="210"/>
      <c r="AR50" s="183"/>
      <c r="AS50" s="183"/>
      <c r="AT50" s="11"/>
      <c r="AU50" s="11"/>
      <c r="AV50" s="11"/>
      <c r="AW50" s="11"/>
    </row>
    <row r="51" ht="4.5" customHeight="1">
      <c r="A51" s="31"/>
      <c r="B51" s="147"/>
      <c r="C51" s="147"/>
      <c r="D51" s="183"/>
      <c r="E51" s="183"/>
      <c r="F51" s="183"/>
      <c r="G51" s="183"/>
      <c r="H51" s="183"/>
      <c r="I51" s="183"/>
      <c r="J51" s="221"/>
      <c r="K51" s="221"/>
      <c r="L51" s="11"/>
      <c r="M51" s="201"/>
      <c r="Z51" s="37"/>
      <c r="AA51" s="208"/>
      <c r="AB51" s="222"/>
      <c r="AC51" s="222"/>
      <c r="AD51" s="217"/>
      <c r="AE51" s="35"/>
      <c r="AF51" s="11"/>
      <c r="AG51" s="11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1"/>
      <c r="AU51" s="11"/>
      <c r="AV51" s="11"/>
      <c r="AW51" s="11"/>
    </row>
    <row r="52" ht="15.0" customHeight="1">
      <c r="A52" s="31"/>
      <c r="B52" s="84"/>
      <c r="C52" s="84"/>
      <c r="D52" s="223" t="s">
        <v>99</v>
      </c>
      <c r="O52" s="224"/>
      <c r="P52" s="118"/>
      <c r="Q52" s="118"/>
      <c r="R52" s="118"/>
      <c r="S52" s="225"/>
      <c r="T52" s="11"/>
      <c r="Z52" s="215" t="s">
        <v>98</v>
      </c>
      <c r="AB52" s="226" t="str">
        <f>IF(S52&lt;&gt;"",S52*AH52,"")</f>
        <v/>
      </c>
      <c r="AC52" s="89"/>
      <c r="AD52" s="217" t="s">
        <v>26</v>
      </c>
      <c r="AE52" s="35"/>
      <c r="AF52" s="11"/>
      <c r="AG52" s="11"/>
      <c r="AH52" s="227">
        <f>IF(COUNTA(I31,P31,Y31,I33,P33,Y33)=0,$AI$27,$AH$27)</f>
        <v>0.3</v>
      </c>
      <c r="AI52" s="228" t="s">
        <v>100</v>
      </c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1"/>
      <c r="AU52" s="11"/>
      <c r="AV52" s="11"/>
      <c r="AW52" s="11"/>
    </row>
    <row r="53" ht="3.75" customHeight="1">
      <c r="A53" s="31"/>
      <c r="B53" s="229"/>
      <c r="C53" s="84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5"/>
      <c r="R53" s="55"/>
      <c r="S53" s="11"/>
      <c r="T53" s="11"/>
      <c r="U53" s="230"/>
      <c r="V53" s="230"/>
      <c r="W53" s="230"/>
      <c r="X53" s="230"/>
      <c r="Y53" s="230"/>
      <c r="Z53" s="231"/>
      <c r="AA53" s="208"/>
      <c r="AB53" s="222"/>
      <c r="AC53" s="222"/>
      <c r="AD53" s="217"/>
      <c r="AE53" s="35"/>
      <c r="AF53" s="11"/>
      <c r="AG53" s="11"/>
      <c r="AH53" s="183"/>
      <c r="AI53" s="232" t="str">
        <f>IF(COUNTA(I31,P31,Y31,I33,P33,Y33)=0,"(weil kein triftiger Grund angegeben)","")</f>
        <v/>
      </c>
      <c r="AN53" s="183"/>
      <c r="AO53" s="183"/>
      <c r="AP53" s="183"/>
      <c r="AQ53" s="183"/>
      <c r="AR53" s="183"/>
      <c r="AS53" s="183"/>
      <c r="AT53" s="11"/>
      <c r="AU53" s="11"/>
      <c r="AV53" s="11"/>
      <c r="AW53" s="11"/>
    </row>
    <row r="54" ht="3.75" customHeight="1">
      <c r="A54" s="31"/>
      <c r="B54" s="84"/>
      <c r="C54" s="8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55"/>
      <c r="R54" s="55"/>
      <c r="S54" s="11"/>
      <c r="T54" s="233"/>
      <c r="U54" s="231"/>
      <c r="V54" s="231"/>
      <c r="W54" s="231"/>
      <c r="X54" s="231"/>
      <c r="Y54" s="231"/>
      <c r="Z54" s="231"/>
      <c r="AA54" s="234"/>
      <c r="AB54" s="235"/>
      <c r="AC54" s="235"/>
      <c r="AD54" s="217"/>
      <c r="AE54" s="35"/>
      <c r="AF54" s="11"/>
      <c r="AG54" s="11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1"/>
      <c r="AU54" s="11"/>
      <c r="AV54" s="11"/>
      <c r="AW54" s="11"/>
    </row>
    <row r="55" ht="15.0" customHeight="1">
      <c r="A55" s="31"/>
      <c r="B55" s="84"/>
      <c r="C55" s="84"/>
      <c r="D55" s="84" t="s">
        <v>101</v>
      </c>
      <c r="O55" s="11"/>
      <c r="P55" s="11"/>
      <c r="Q55" s="84"/>
      <c r="R55" s="11"/>
      <c r="S55" s="11"/>
      <c r="T55" s="236"/>
      <c r="U55" s="134" t="s">
        <v>102</v>
      </c>
      <c r="V55" s="148"/>
      <c r="W55" s="148"/>
      <c r="X55" s="148"/>
      <c r="Y55" s="148"/>
      <c r="Z55" s="237" t="s">
        <v>98</v>
      </c>
      <c r="AB55" s="216"/>
      <c r="AC55" s="33"/>
      <c r="AD55" s="217" t="s">
        <v>26</v>
      </c>
      <c r="AE55" s="35"/>
      <c r="AF55" s="11"/>
      <c r="AG55" s="11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1"/>
      <c r="AU55" s="11"/>
      <c r="AV55" s="11"/>
      <c r="AW55" s="11"/>
    </row>
    <row r="56" ht="3.75" customHeight="1">
      <c r="A56" s="31"/>
      <c r="B56" s="84"/>
      <c r="C56" s="8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38"/>
      <c r="P56" s="11"/>
      <c r="Q56" s="84"/>
      <c r="R56" s="158"/>
      <c r="S56" s="158"/>
      <c r="T56" s="158"/>
      <c r="U56" s="148"/>
      <c r="V56" s="148"/>
      <c r="W56" s="148"/>
      <c r="X56" s="148"/>
      <c r="Y56" s="148"/>
      <c r="Z56" s="148"/>
      <c r="AA56" s="239"/>
      <c r="AB56" s="222"/>
      <c r="AC56" s="222"/>
      <c r="AD56" s="217"/>
      <c r="AE56" s="35"/>
      <c r="AF56" s="11"/>
      <c r="AG56" s="11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1"/>
      <c r="AU56" s="11"/>
      <c r="AV56" s="11"/>
      <c r="AW56" s="11"/>
    </row>
    <row r="57" ht="15.0" customHeight="1">
      <c r="A57" s="31"/>
      <c r="B57" s="123" t="s">
        <v>103</v>
      </c>
      <c r="C57" s="84"/>
      <c r="D57" s="84" t="s">
        <v>104</v>
      </c>
      <c r="M57" s="240"/>
      <c r="N57" s="241"/>
      <c r="O57" s="242" t="s">
        <v>105</v>
      </c>
      <c r="Q57" s="83"/>
      <c r="R57" s="243"/>
      <c r="S57" s="244" t="s">
        <v>106</v>
      </c>
      <c r="U57" s="83"/>
      <c r="V57" s="240"/>
      <c r="W57" s="241"/>
      <c r="X57" s="158"/>
      <c r="Y57" s="158"/>
      <c r="Z57" s="245" t="s">
        <v>98</v>
      </c>
      <c r="AB57" s="226" t="str">
        <f>IF(M57&lt;&gt;"",M57-(R57*IF(V57&lt;&gt;"",V57,)),"")</f>
        <v/>
      </c>
      <c r="AC57" s="89"/>
      <c r="AD57" s="217" t="s">
        <v>26</v>
      </c>
      <c r="AE57" s="35"/>
      <c r="AF57" s="11"/>
      <c r="AG57" s="11"/>
      <c r="AH57" s="227">
        <f>R57*V57</f>
        <v>0</v>
      </c>
      <c r="AI57" s="246" t="str">
        <f>IF(R57&gt;0,IF(V57&gt;0,"Minderung Übernachtungsrechnung","Kürzung Tagegeld"),"")</f>
        <v/>
      </c>
      <c r="AJ57" s="247"/>
      <c r="AK57" s="247"/>
      <c r="AL57" s="247"/>
      <c r="AM57" s="247"/>
      <c r="AN57" s="247"/>
      <c r="AO57" s="247"/>
      <c r="AP57" s="238"/>
      <c r="AQ57" s="238"/>
      <c r="AR57" s="238"/>
      <c r="AS57" s="238"/>
      <c r="AT57" s="238"/>
      <c r="AU57" s="238"/>
      <c r="AV57" s="238"/>
      <c r="AW57" s="238"/>
    </row>
    <row r="58" ht="15.0" customHeight="1">
      <c r="A58" s="58"/>
      <c r="B58" s="208"/>
      <c r="C58" s="208"/>
      <c r="D58" s="248" t="s">
        <v>107</v>
      </c>
      <c r="M58" s="10"/>
      <c r="N58" s="10"/>
      <c r="O58" s="249"/>
      <c r="P58" s="249"/>
      <c r="Q58" s="249"/>
      <c r="R58" s="250" t="s">
        <v>108</v>
      </c>
      <c r="X58" s="249"/>
      <c r="Y58" s="249"/>
      <c r="Z58" s="158"/>
      <c r="AA58" s="239"/>
      <c r="AB58" s="210"/>
      <c r="AC58" s="210"/>
      <c r="AD58" s="251"/>
      <c r="AE58" s="66"/>
      <c r="AF58" s="10"/>
      <c r="AG58" s="10"/>
      <c r="AH58" s="201"/>
      <c r="AI58" s="201"/>
      <c r="AJ58" s="201"/>
      <c r="AK58" s="201"/>
      <c r="AL58" s="201"/>
      <c r="AM58" s="201"/>
      <c r="AN58" s="201"/>
      <c r="AO58" s="201"/>
      <c r="AP58" s="238"/>
      <c r="AQ58" s="238"/>
      <c r="AR58" s="238"/>
      <c r="AS58" s="238"/>
      <c r="AT58" s="238"/>
      <c r="AU58" s="238"/>
      <c r="AV58" s="238"/>
      <c r="AW58" s="238"/>
    </row>
    <row r="59" ht="3.75" customHeight="1">
      <c r="A59" s="31"/>
      <c r="B59" s="84"/>
      <c r="C59" s="84"/>
      <c r="D59" s="11"/>
      <c r="E59" s="11"/>
      <c r="F59" s="11"/>
      <c r="G59" s="11"/>
      <c r="H59" s="11"/>
      <c r="I59" s="11"/>
      <c r="J59" s="11"/>
      <c r="K59" s="11"/>
      <c r="L59" s="249"/>
      <c r="M59" s="11"/>
      <c r="N59" s="11"/>
      <c r="O59" s="238"/>
      <c r="P59" s="11"/>
      <c r="Q59" s="84"/>
      <c r="R59" s="158"/>
      <c r="S59" s="158"/>
      <c r="T59" s="158"/>
      <c r="U59" s="148"/>
      <c r="V59" s="148"/>
      <c r="W59" s="148"/>
      <c r="X59" s="148"/>
      <c r="Y59" s="148"/>
      <c r="Z59" s="148"/>
      <c r="AA59" s="239"/>
      <c r="AB59" s="235"/>
      <c r="AC59" s="235"/>
      <c r="AD59" s="217"/>
      <c r="AE59" s="35"/>
      <c r="AF59" s="11"/>
      <c r="AG59" s="11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1"/>
      <c r="AU59" s="11"/>
      <c r="AV59" s="11"/>
      <c r="AW59" s="11"/>
    </row>
    <row r="60" ht="15.0" customHeight="1">
      <c r="A60" s="58"/>
      <c r="B60" s="252" t="s">
        <v>109</v>
      </c>
      <c r="C60" s="208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249"/>
      <c r="P60" s="252" t="s">
        <v>110</v>
      </c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39"/>
      <c r="AB60" s="210"/>
      <c r="AC60" s="210"/>
      <c r="AD60" s="251"/>
      <c r="AE60" s="66"/>
      <c r="AF60" s="10"/>
      <c r="AG60" s="10"/>
      <c r="AH60" s="201"/>
      <c r="AI60" s="201"/>
      <c r="AJ60" s="201"/>
      <c r="AK60" s="201"/>
      <c r="AL60" s="201"/>
      <c r="AM60" s="201"/>
      <c r="AN60" s="201"/>
      <c r="AO60" s="201"/>
      <c r="AP60" s="238"/>
      <c r="AQ60" s="238"/>
      <c r="AR60" s="238"/>
      <c r="AS60" s="238"/>
      <c r="AT60" s="238"/>
      <c r="AU60" s="238"/>
      <c r="AV60" s="238"/>
      <c r="AW60" s="238"/>
    </row>
    <row r="61" ht="15.0" customHeight="1">
      <c r="A61" s="31"/>
      <c r="B61" s="254" t="s">
        <v>111</v>
      </c>
      <c r="H61" s="255"/>
      <c r="I61" s="254" t="s">
        <v>112</v>
      </c>
      <c r="P61" s="256" t="s">
        <v>113</v>
      </c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118"/>
      <c r="AB61" s="118"/>
      <c r="AC61" s="118"/>
      <c r="AD61" s="118"/>
      <c r="AE61" s="35"/>
      <c r="AF61" s="11"/>
      <c r="AG61" s="11"/>
      <c r="AH61" s="11"/>
      <c r="AI61" s="257" t="s">
        <v>114</v>
      </c>
      <c r="AL61" s="258"/>
      <c r="AM61" s="258"/>
      <c r="AN61" s="183"/>
      <c r="AO61" s="183"/>
      <c r="AP61" s="259"/>
      <c r="AQ61" s="259"/>
      <c r="AR61" s="259"/>
      <c r="AS61" s="259"/>
      <c r="AT61" s="259"/>
      <c r="AU61" s="259"/>
      <c r="AV61" s="259"/>
      <c r="AW61" s="259"/>
    </row>
    <row r="62" ht="15.0" customHeight="1">
      <c r="A62" s="260" t="s">
        <v>115</v>
      </c>
      <c r="C62" s="261" t="s">
        <v>116</v>
      </c>
      <c r="D62" s="262" t="s">
        <v>117</v>
      </c>
      <c r="E62" s="263" t="s">
        <v>118</v>
      </c>
      <c r="F62" s="264" t="s">
        <v>44</v>
      </c>
      <c r="H62" s="255"/>
      <c r="I62" s="265" t="s">
        <v>119</v>
      </c>
      <c r="P62" s="266" t="s">
        <v>120</v>
      </c>
      <c r="Q62" s="79"/>
      <c r="R62" s="267"/>
      <c r="S62" s="266" t="s">
        <v>121</v>
      </c>
      <c r="T62" s="267"/>
      <c r="U62" s="266" t="s">
        <v>122</v>
      </c>
      <c r="V62" s="79"/>
      <c r="W62" s="268" t="s">
        <v>123</v>
      </c>
      <c r="X62" s="79"/>
      <c r="Y62" s="79"/>
      <c r="Z62" s="269"/>
      <c r="AA62" s="270"/>
      <c r="AB62" s="271"/>
      <c r="AC62" s="272"/>
      <c r="AD62" s="217"/>
      <c r="AE62" s="273"/>
      <c r="AF62" s="274"/>
      <c r="AG62" s="274"/>
      <c r="AH62" s="275" t="s">
        <v>124</v>
      </c>
      <c r="AI62" s="276" t="s">
        <v>68</v>
      </c>
      <c r="AJ62" s="276" t="s">
        <v>69</v>
      </c>
      <c r="AK62" s="276" t="s">
        <v>70</v>
      </c>
      <c r="AL62" s="277" t="str">
        <f>"von
"&amp;TEXT($AJ$30,"#,00")</f>
        <v>von
28</v>
      </c>
      <c r="AM62" s="277" t="s">
        <v>125</v>
      </c>
      <c r="AN62" s="278"/>
      <c r="AO62" s="278"/>
      <c r="AP62" s="278"/>
      <c r="AQ62" s="183"/>
      <c r="AR62" s="183"/>
      <c r="AS62" s="183"/>
      <c r="AT62" s="274"/>
      <c r="AU62" s="274"/>
      <c r="AV62" s="274"/>
      <c r="AW62" s="274"/>
    </row>
    <row r="63" ht="11.25" customHeight="1">
      <c r="A63" s="279"/>
      <c r="B63" s="280"/>
      <c r="C63" s="151"/>
      <c r="D63" s="281">
        <f>AH30</f>
        <v>14</v>
      </c>
      <c r="E63" s="281">
        <f>AJ30</f>
        <v>28</v>
      </c>
      <c r="F63" s="282" t="s">
        <v>126</v>
      </c>
      <c r="H63" s="255"/>
      <c r="I63" s="151"/>
      <c r="J63" s="281" t="s">
        <v>127</v>
      </c>
      <c r="M63" s="283" t="s">
        <v>128</v>
      </c>
      <c r="P63" s="281">
        <f>$AJ$30*20%*-1</f>
        <v>-5.6</v>
      </c>
      <c r="R63" s="249"/>
      <c r="S63" s="281">
        <f>$AJ$30*40%*-1</f>
        <v>-11.2</v>
      </c>
      <c r="T63" s="284"/>
      <c r="U63" s="281">
        <f>$AJ$30*40%*-1</f>
        <v>-11.2</v>
      </c>
      <c r="Z63" s="151"/>
      <c r="AA63" s="151"/>
      <c r="AB63" s="285"/>
      <c r="AC63" s="285"/>
      <c r="AD63" s="286"/>
      <c r="AE63" s="287"/>
      <c r="AF63" s="151"/>
      <c r="AG63" s="274"/>
      <c r="AH63" s="288"/>
      <c r="AI63" s="289">
        <v>0.2</v>
      </c>
      <c r="AJ63" s="289">
        <v>0.4</v>
      </c>
      <c r="AK63" s="289">
        <v>0.4</v>
      </c>
      <c r="AL63" s="288"/>
      <c r="AM63" s="288"/>
      <c r="AN63" s="290" t="s">
        <v>129</v>
      </c>
      <c r="AO63" s="290" t="s">
        <v>130</v>
      </c>
      <c r="AP63" s="290" t="s">
        <v>131</v>
      </c>
      <c r="AQ63" s="291"/>
      <c r="AR63" s="291"/>
      <c r="AS63" s="291"/>
      <c r="AT63" s="151"/>
      <c r="AU63" s="151"/>
      <c r="AV63" s="151"/>
      <c r="AW63" s="151"/>
    </row>
    <row r="64" ht="3.75" customHeight="1">
      <c r="A64" s="279"/>
      <c r="B64" s="280"/>
      <c r="C64" s="281"/>
      <c r="D64" s="281"/>
      <c r="E64" s="281"/>
      <c r="F64" s="281"/>
      <c r="G64" s="292"/>
      <c r="H64" s="293"/>
      <c r="I64" s="151"/>
      <c r="J64" s="281"/>
      <c r="K64" s="281"/>
      <c r="L64" s="281"/>
      <c r="M64" s="283"/>
      <c r="N64" s="283"/>
      <c r="O64" s="283"/>
      <c r="P64" s="281"/>
      <c r="Q64" s="294"/>
      <c r="R64" s="249"/>
      <c r="S64" s="281"/>
      <c r="T64" s="284"/>
      <c r="U64" s="281"/>
      <c r="V64" s="281"/>
      <c r="W64" s="295"/>
      <c r="X64" s="295"/>
      <c r="Y64" s="295"/>
      <c r="Z64" s="151"/>
      <c r="AA64" s="151"/>
      <c r="AB64" s="285"/>
      <c r="AC64" s="285"/>
      <c r="AD64" s="286"/>
      <c r="AE64" s="287"/>
      <c r="AF64" s="151"/>
      <c r="AG64" s="274"/>
      <c r="AH64" s="296"/>
      <c r="AI64" s="289"/>
      <c r="AJ64" s="289"/>
      <c r="AK64" s="289"/>
      <c r="AL64" s="297"/>
      <c r="AM64" s="297"/>
      <c r="AN64" s="290"/>
      <c r="AO64" s="290"/>
      <c r="AP64" s="290"/>
      <c r="AQ64" s="291"/>
      <c r="AR64" s="291"/>
      <c r="AS64" s="291"/>
      <c r="AT64" s="151"/>
      <c r="AU64" s="151"/>
      <c r="AV64" s="151"/>
      <c r="AW64" s="151"/>
    </row>
    <row r="65" ht="15.0" customHeight="1">
      <c r="A65" s="298"/>
      <c r="B65" s="274" t="s">
        <v>88</v>
      </c>
      <c r="C65" s="299" t="str">
        <f>IF(AI47&lt;&gt;0,IF($AI$47&lt;=8,"ü",""),"")</f>
        <v/>
      </c>
      <c r="D65" s="299" t="str">
        <f>IF(AI$47&lt;24,IF(AI$47&gt;8,"ü",""),"")</f>
        <v/>
      </c>
      <c r="E65" s="299" t="str">
        <f>IF($AI$47=24,"ü","")</f>
        <v/>
      </c>
      <c r="F65" s="300"/>
      <c r="G65" s="243"/>
      <c r="H65" s="301"/>
      <c r="I65" s="274"/>
      <c r="J65" s="274"/>
      <c r="K65" s="302" t="str">
        <f>IF(SUM($AI$43:$AM$43)=2,IF($AI$47&lt;24,IF($AI$47&lt;=8,$AI$47,IF($AO$47&gt;8,AI$47,"")),""),"")</f>
        <v/>
      </c>
      <c r="L65" s="250"/>
      <c r="M65" s="303" t="str">
        <f>IF(COUNTA($G$65,$G$67)=0,IF($AO$47&gt;8,IF(MAX($K$65,$K$67)=$K$65,$AH$30,""),""),"")</f>
        <v/>
      </c>
      <c r="N65" s="89"/>
      <c r="O65" s="67" t="s">
        <v>26</v>
      </c>
      <c r="P65" s="304"/>
      <c r="Q65" s="241"/>
      <c r="R65" s="134"/>
      <c r="S65" s="243"/>
      <c r="T65" s="134"/>
      <c r="U65" s="304"/>
      <c r="V65" s="241"/>
      <c r="W65" s="305" t="str">
        <f>IF(AH65&lt;&gt;"",IF(COUNTA(P65:U65)&gt;0,IF(AL65&lt;AH65,AL65*-1,AH65*-1),""),"")</f>
        <v/>
      </c>
      <c r="X65" s="89"/>
      <c r="Y65" s="89"/>
      <c r="Z65" s="34" t="s">
        <v>98</v>
      </c>
      <c r="AB65" s="226" t="str">
        <f>IF(AH65&gt;0,AH65-IF(AL65&gt;AH65,AH65,AL65),"")</f>
        <v/>
      </c>
      <c r="AC65" s="89"/>
      <c r="AD65" s="217" t="s">
        <v>26</v>
      </c>
      <c r="AE65" s="273"/>
      <c r="AF65" s="274"/>
      <c r="AG65" s="306"/>
      <c r="AH65" s="307">
        <f>IF(SUM($AI$43)=1,$AN65,IF(SUM($AI$43:$AM$43)=2,$AO65,$AP65))</f>
        <v>0</v>
      </c>
      <c r="AI65" s="203" t="str">
        <f>IF($P65&lt;&gt;"",IF(($AJ$30*AI$63)&lt;-$AH$32,-$AH$32,$AJ$30*AI$63),"-")</f>
        <v>-</v>
      </c>
      <c r="AJ65" s="203" t="str">
        <f>IF($S65&lt;&gt;"",IF(($AJ$30*AJ$63)&lt;-$AI$32,-$AI$32,$AJ$30*AJ$63),"-")</f>
        <v>-</v>
      </c>
      <c r="AK65" s="203" t="str">
        <f>IF($U65&lt;&gt;"",IF(($AJ$30*AK$63)&lt;-$AJ$32,-$AJ$32,$AJ$30*AK$63),"-")</f>
        <v>-</v>
      </c>
      <c r="AL65" s="307">
        <f>IF(SUM(AI65:AK65)&gt;0,SUM(AI65:AK65),0)</f>
        <v>0</v>
      </c>
      <c r="AM65" s="227">
        <f>IF(AH65&lt;&gt;"-",AH65-IF(AL65&lt;&gt;"",AL65,0),"")</f>
        <v>0</v>
      </c>
      <c r="AN65" s="308">
        <f>IF(SUM($AI$43)=1,AI49,0)</f>
        <v>0</v>
      </c>
      <c r="AO65" s="308">
        <f>IF(SUM($AI$43:$AM$43)=2,IF(M65&lt;&gt;"",M65,0)+IF(COUNTA($G$65,$G$67)&gt;0,IF($AO$47&gt;8,12,0),0),0)</f>
        <v>0</v>
      </c>
      <c r="AP65" s="308">
        <f>IF(SUM($AI$43:$AM$43)&gt;2,$AI$49,0)</f>
        <v>0</v>
      </c>
      <c r="AQ65" s="183"/>
      <c r="AR65" s="183"/>
      <c r="AS65" s="183"/>
      <c r="AT65" s="274"/>
      <c r="AU65" s="274"/>
      <c r="AV65" s="274"/>
      <c r="AW65" s="274"/>
    </row>
    <row r="66" ht="1.5" customHeight="1">
      <c r="A66" s="298"/>
      <c r="B66" s="274"/>
      <c r="C66" s="309"/>
      <c r="D66" s="55"/>
      <c r="E66" s="55"/>
      <c r="F66" s="55"/>
      <c r="G66" s="274"/>
      <c r="H66" s="310"/>
      <c r="I66" s="311"/>
      <c r="J66" s="311"/>
      <c r="K66" s="306"/>
      <c r="L66" s="312"/>
      <c r="M66" s="52"/>
      <c r="N66" s="250"/>
      <c r="O66" s="67"/>
      <c r="P66" s="55"/>
      <c r="Q66" s="274"/>
      <c r="R66" s="134"/>
      <c r="S66" s="55"/>
      <c r="T66" s="134"/>
      <c r="U66" s="55"/>
      <c r="V66" s="55"/>
      <c r="W66" s="313"/>
      <c r="X66" s="313"/>
      <c r="Y66" s="274"/>
      <c r="Z66" s="11"/>
      <c r="AA66" s="11"/>
      <c r="AB66" s="314"/>
      <c r="AC66" s="272"/>
      <c r="AD66" s="217"/>
      <c r="AE66" s="273"/>
      <c r="AF66" s="274"/>
      <c r="AG66" s="306"/>
      <c r="AH66" s="307"/>
      <c r="AI66" s="203"/>
      <c r="AJ66" s="183"/>
      <c r="AK66" s="183"/>
      <c r="AL66" s="183"/>
      <c r="AM66" s="315"/>
      <c r="AN66" s="308"/>
      <c r="AO66" s="308"/>
      <c r="AP66" s="308"/>
      <c r="AQ66" s="183"/>
      <c r="AR66" s="183"/>
      <c r="AS66" s="183"/>
      <c r="AT66" s="274"/>
      <c r="AU66" s="274"/>
      <c r="AV66" s="274"/>
      <c r="AW66" s="274"/>
    </row>
    <row r="67" ht="15.0" customHeight="1">
      <c r="A67" s="298"/>
      <c r="B67" s="274" t="s">
        <v>89</v>
      </c>
      <c r="C67" s="299" t="str">
        <f>IF($AJ$47&lt;=8,"ü","")</f>
        <v/>
      </c>
      <c r="D67" s="299" t="str">
        <f>IF(AJ$47&lt;24,IF(AJ$47&gt;8,"ü",""),"")</f>
        <v/>
      </c>
      <c r="E67" s="299" t="str">
        <f>IF($AJ$47=24,"ü","")</f>
        <v/>
      </c>
      <c r="F67" s="300"/>
      <c r="G67" s="243"/>
      <c r="H67" s="301"/>
      <c r="I67" s="274"/>
      <c r="J67" s="274"/>
      <c r="K67" s="302" t="str">
        <f>IF(SUM($AI$43:$AM$43)=2,IF($AI$47&lt;24,IF($AI$47&lt;=8,$AJ$47,IF($AO$47&gt;8,AJ$47,"")),""),"")</f>
        <v/>
      </c>
      <c r="L67" s="250"/>
      <c r="M67" s="303" t="str">
        <f>IF(COUNTA($G$65,$G$67)=0,IF($M$57=0,IF($AO$47&gt;8,IF(MAX($K$65,$K$67)=$K$67,$AH$30,""),""),""),"")</f>
        <v/>
      </c>
      <c r="N67" s="89"/>
      <c r="O67" s="67" t="s">
        <v>26</v>
      </c>
      <c r="P67" s="304"/>
      <c r="Q67" s="241"/>
      <c r="R67" s="134"/>
      <c r="S67" s="243"/>
      <c r="T67" s="134"/>
      <c r="U67" s="304"/>
      <c r="V67" s="241"/>
      <c r="W67" s="305" t="str">
        <f>IF(AH67&lt;&gt;"",IF(COUNTA(P67:U67)&gt;0,IF(AL67&lt;AH67,AL67*-1,AH67*-1),""),"")</f>
        <v/>
      </c>
      <c r="X67" s="89"/>
      <c r="Y67" s="89"/>
      <c r="Z67" s="34" t="s">
        <v>98</v>
      </c>
      <c r="AB67" s="226" t="str">
        <f>IF(AH67&gt;0,AH67-IF(AL67&gt;AH67,AH67,AL67),"")</f>
        <v/>
      </c>
      <c r="AC67" s="89"/>
      <c r="AD67" s="217" t="s">
        <v>26</v>
      </c>
      <c r="AE67" s="273"/>
      <c r="AF67" s="274"/>
      <c r="AG67" s="306"/>
      <c r="AH67" s="307">
        <f>IF(SUM($AI$43:$AM$43)=1,$AN67,IF(SUM($AI$43:$AM$43)=2,$AO67,$AP67))</f>
        <v>0</v>
      </c>
      <c r="AI67" s="203" t="str">
        <f>IF($P67&lt;&gt;"",IF(($AJ$30*AI$63)&lt;-$AH$32,-$AH$32,$AJ$30*AI$63),"-")</f>
        <v>-</v>
      </c>
      <c r="AJ67" s="203" t="str">
        <f>IF($S67&lt;&gt;"",IF(($AJ$30*AJ$63)&lt;-$AI$32,-$AI$32,$AJ$30*AJ$63),"-")</f>
        <v>-</v>
      </c>
      <c r="AK67" s="203" t="str">
        <f>IF($U67&lt;&gt;"",IF(($AJ$30*AK$63)&lt;-$AJ$32,-$AJ$32,$AJ$30*AK$63),"-")</f>
        <v>-</v>
      </c>
      <c r="AL67" s="307">
        <f>IF(SUM(AI67:AK67)&gt;0,SUM(AI67:AK67),0)</f>
        <v>0</v>
      </c>
      <c r="AM67" s="227">
        <f>IF(AH67&lt;&gt;"-",AH67-IF(AL67&lt;&gt;"",AL67,0),"")</f>
        <v>0</v>
      </c>
      <c r="AN67" s="308"/>
      <c r="AO67" s="308">
        <f>IF(SUM($AI$43:$AM$43)=2,IF(M67&lt;&gt;"",M67,0)+IF(COUNTA($G$65,$G$67)&gt;0,IF($AO$47&gt;8,$AH$30,0),0),0)</f>
        <v>0</v>
      </c>
      <c r="AP67" s="308">
        <f>IF(SUM($AI$43:$AM$43)&gt;2,$AJ$49,0)</f>
        <v>0</v>
      </c>
      <c r="AQ67" s="183"/>
      <c r="AR67" s="183"/>
      <c r="AS67" s="183"/>
      <c r="AT67" s="274"/>
      <c r="AU67" s="274"/>
      <c r="AV67" s="274"/>
      <c r="AW67" s="274"/>
    </row>
    <row r="68" ht="1.5" customHeight="1">
      <c r="A68" s="298"/>
      <c r="B68" s="274"/>
      <c r="C68" s="309"/>
      <c r="D68" s="55"/>
      <c r="E68" s="55"/>
      <c r="F68" s="55"/>
      <c r="G68" s="274"/>
      <c r="H68" s="301"/>
      <c r="I68" s="55"/>
      <c r="J68" s="274"/>
      <c r="K68" s="55"/>
      <c r="L68" s="274"/>
      <c r="M68" s="274"/>
      <c r="N68" s="274"/>
      <c r="O68" s="118"/>
      <c r="P68" s="55"/>
      <c r="Q68" s="274"/>
      <c r="R68" s="134"/>
      <c r="S68" s="55"/>
      <c r="T68" s="134"/>
      <c r="U68" s="55"/>
      <c r="V68" s="55"/>
      <c r="W68" s="313"/>
      <c r="X68" s="313"/>
      <c r="Y68" s="274"/>
      <c r="Z68" s="11"/>
      <c r="AA68" s="11"/>
      <c r="AB68" s="314"/>
      <c r="AC68" s="272"/>
      <c r="AD68" s="217"/>
      <c r="AE68" s="273"/>
      <c r="AF68" s="274"/>
      <c r="AG68" s="306"/>
      <c r="AH68" s="183"/>
      <c r="AI68" s="203"/>
      <c r="AJ68" s="183"/>
      <c r="AK68" s="183"/>
      <c r="AL68" s="183"/>
      <c r="AM68" s="315"/>
      <c r="AN68" s="316"/>
      <c r="AO68" s="316"/>
      <c r="AP68" s="316"/>
      <c r="AQ68" s="183"/>
      <c r="AR68" s="183"/>
      <c r="AS68" s="183"/>
      <c r="AT68" s="274"/>
      <c r="AU68" s="274"/>
      <c r="AV68" s="274"/>
      <c r="AW68" s="274"/>
    </row>
    <row r="69" ht="15.0" customHeight="1">
      <c r="A69" s="298"/>
      <c r="B69" s="274" t="s">
        <v>90</v>
      </c>
      <c r="C69" s="299" t="str">
        <f>IF($AK$47&lt;=8,"ü","")</f>
        <v/>
      </c>
      <c r="D69" s="299" t="str">
        <f>IF(AK$47&lt;24,IF(AK$47&gt;8,"ü",""),"")</f>
        <v/>
      </c>
      <c r="E69" s="299" t="str">
        <f>IF($AK$47=24,"ü","")</f>
        <v/>
      </c>
      <c r="F69" s="300"/>
      <c r="G69" s="243"/>
      <c r="H69" s="300"/>
      <c r="I69" s="317" t="s">
        <v>132</v>
      </c>
      <c r="P69" s="304"/>
      <c r="Q69" s="241"/>
      <c r="R69" s="134"/>
      <c r="S69" s="243"/>
      <c r="T69" s="134"/>
      <c r="U69" s="304"/>
      <c r="V69" s="241"/>
      <c r="W69" s="305" t="str">
        <f>IF(AH69&lt;&gt;"",IF(COUNTA(P69:U69)&gt;0,IF(AL69&gt;AH69,AH69*-1,AL69*-1),""),"")</f>
        <v/>
      </c>
      <c r="X69" s="89"/>
      <c r="Y69" s="89"/>
      <c r="Z69" s="34" t="s">
        <v>98</v>
      </c>
      <c r="AB69" s="226" t="str">
        <f>IF(AH69&gt;0,AH69-IF(AL69&gt;AH69,AH69,AL69),"")</f>
        <v/>
      </c>
      <c r="AC69" s="89"/>
      <c r="AD69" s="217" t="s">
        <v>26</v>
      </c>
      <c r="AE69" s="273"/>
      <c r="AF69" s="274"/>
      <c r="AG69" s="306"/>
      <c r="AH69" s="307">
        <f>IF(SUM($AI$43:$AM$43)=1,$AN69,IF(SUM($AI$43:$AM$43)=2,$AO69,$AP69))</f>
        <v>0</v>
      </c>
      <c r="AI69" s="203" t="str">
        <f>IF($P69&lt;&gt;"",IF(($AJ$30*AI$63)&lt;-$AH$32,-$AH$32,$AJ$30*AI$63),"-")</f>
        <v>-</v>
      </c>
      <c r="AJ69" s="203" t="str">
        <f>IF($S69&lt;&gt;"",IF(($AJ$30*AJ$63)&lt;-$AI$32,-$AI$32,$AJ$30*AJ$63),"-")</f>
        <v>-</v>
      </c>
      <c r="AK69" s="203" t="str">
        <f>IF($U69&lt;&gt;"",IF(($AJ$30*AK$63)&lt;-$AJ$32,-$AJ$32,$AJ$30*AK$63),"-")</f>
        <v>-</v>
      </c>
      <c r="AL69" s="307">
        <f>IF(SUM(AI69:AK69)&gt;0,SUM(AI69:AK69),0)</f>
        <v>0</v>
      </c>
      <c r="AM69" s="227">
        <f>IF(AH69&lt;&gt;"-",AH69-IF(AL69&lt;&gt;"",AL69,0),"")</f>
        <v>0</v>
      </c>
      <c r="AN69" s="316"/>
      <c r="AO69" s="316"/>
      <c r="AP69" s="308">
        <f>IF(SUM($AI$43:$AM$43)&gt;2,$AK$49,0)</f>
        <v>0</v>
      </c>
      <c r="AQ69" s="183"/>
      <c r="AR69" s="183"/>
      <c r="AS69" s="183"/>
      <c r="AT69" s="274"/>
      <c r="AU69" s="274"/>
      <c r="AV69" s="274"/>
      <c r="AW69" s="274"/>
    </row>
    <row r="70" ht="1.5" customHeight="1">
      <c r="A70" s="298"/>
      <c r="B70" s="274"/>
      <c r="C70" s="309"/>
      <c r="D70" s="55"/>
      <c r="E70" s="55"/>
      <c r="F70" s="55"/>
      <c r="G70" s="274"/>
      <c r="H70" s="300"/>
      <c r="I70" s="318"/>
      <c r="P70" s="55"/>
      <c r="Q70" s="274"/>
      <c r="R70" s="134"/>
      <c r="S70" s="55"/>
      <c r="T70" s="134"/>
      <c r="U70" s="55"/>
      <c r="V70" s="55"/>
      <c r="W70" s="313"/>
      <c r="X70" s="313"/>
      <c r="Y70" s="274"/>
      <c r="Z70" s="11"/>
      <c r="AA70" s="11"/>
      <c r="AB70" s="314"/>
      <c r="AC70" s="272"/>
      <c r="AD70" s="217"/>
      <c r="AE70" s="273"/>
      <c r="AF70" s="274"/>
      <c r="AG70" s="306"/>
      <c r="AH70" s="183"/>
      <c r="AI70" s="203"/>
      <c r="AJ70" s="183"/>
      <c r="AK70" s="183"/>
      <c r="AL70" s="183"/>
      <c r="AM70" s="315"/>
      <c r="AN70" s="316"/>
      <c r="AO70" s="316"/>
      <c r="AP70" s="308"/>
      <c r="AQ70" s="183"/>
      <c r="AR70" s="183"/>
      <c r="AS70" s="183"/>
      <c r="AT70" s="274"/>
      <c r="AU70" s="274"/>
      <c r="AV70" s="274"/>
      <c r="AW70" s="274"/>
    </row>
    <row r="71" ht="15.0" customHeight="1">
      <c r="A71" s="298"/>
      <c r="B71" s="274" t="s">
        <v>91</v>
      </c>
      <c r="C71" s="299" t="str">
        <f>IF($AL$47&lt;=8,"ü","")</f>
        <v/>
      </c>
      <c r="D71" s="299" t="str">
        <f>IF(AL$47&lt;24,IF(AL$47&gt;8,"ü",""),"")</f>
        <v/>
      </c>
      <c r="E71" s="299" t="str">
        <f>IF($AL$47=24,"ü","")</f>
        <v/>
      </c>
      <c r="F71" s="300"/>
      <c r="G71" s="243"/>
      <c r="H71" s="300"/>
      <c r="I71" s="318"/>
      <c r="P71" s="304"/>
      <c r="Q71" s="241"/>
      <c r="R71" s="134"/>
      <c r="S71" s="243"/>
      <c r="T71" s="134"/>
      <c r="U71" s="304"/>
      <c r="V71" s="241"/>
      <c r="W71" s="305" t="str">
        <f>IF(AH71&lt;&gt;"",IF(COUNTA(P71:U71)&gt;0,IF(AL71&gt;AH71,AH71*-1,AL71*-1),""),"")</f>
        <v/>
      </c>
      <c r="X71" s="89"/>
      <c r="Y71" s="89"/>
      <c r="Z71" s="34" t="s">
        <v>98</v>
      </c>
      <c r="AB71" s="226" t="str">
        <f>IF(AH71&gt;0,AH71-IF(AL71&gt;AH71,AH71,AL71),"")</f>
        <v/>
      </c>
      <c r="AC71" s="89"/>
      <c r="AD71" s="217" t="s">
        <v>26</v>
      </c>
      <c r="AE71" s="273"/>
      <c r="AF71" s="274"/>
      <c r="AG71" s="306"/>
      <c r="AH71" s="307">
        <f>IF(SUM($AI$43:$AM$43)=1,$AN71,IF(SUM($AI$43:$AM$43)=2,$AO71,$AP71))</f>
        <v>0</v>
      </c>
      <c r="AI71" s="203" t="str">
        <f>IF($P71&lt;&gt;"",IF(($AJ$30*AI$63)&lt;-$AH$32,-$AH$32,$AJ$30*AI$63),"-")</f>
        <v>-</v>
      </c>
      <c r="AJ71" s="203" t="str">
        <f>IF($S71&lt;&gt;"",IF(($AJ$30*AJ$63)&lt;-$AI$32,-$AI$32,$AJ$30*AJ$63),"-")</f>
        <v>-</v>
      </c>
      <c r="AK71" s="203" t="str">
        <f>IF($U71&lt;&gt;"",IF(($AJ$30*AK$63)&lt;-$AJ$32,-$AJ$32,$AJ$30*AK$63),"-")</f>
        <v>-</v>
      </c>
      <c r="AL71" s="307">
        <f>IF(SUM(AI71:AK71)&gt;0,SUM(AI71:AK71),0)</f>
        <v>0</v>
      </c>
      <c r="AM71" s="227">
        <f>IF(AH71&lt;&gt;"-",AH71-IF(AL71&lt;&gt;"",AL71,0),"")</f>
        <v>0</v>
      </c>
      <c r="AN71" s="316"/>
      <c r="AO71" s="316"/>
      <c r="AP71" s="308">
        <f>IF(SUM($AI$43:$AM$43)&gt;2,$AL$49,0)</f>
        <v>0</v>
      </c>
      <c r="AQ71" s="183"/>
      <c r="AR71" s="183"/>
      <c r="AS71" s="183"/>
      <c r="AT71" s="274"/>
      <c r="AU71" s="274"/>
      <c r="AV71" s="274"/>
      <c r="AW71" s="274"/>
    </row>
    <row r="72" ht="1.5" customHeight="1">
      <c r="A72" s="298"/>
      <c r="B72" s="274"/>
      <c r="C72" s="309"/>
      <c r="D72" s="55"/>
      <c r="E72" s="55"/>
      <c r="F72" s="55"/>
      <c r="G72" s="274"/>
      <c r="H72" s="300"/>
      <c r="I72" s="318"/>
      <c r="P72" s="55"/>
      <c r="Q72" s="274"/>
      <c r="R72" s="134"/>
      <c r="S72" s="55"/>
      <c r="T72" s="134"/>
      <c r="U72" s="55"/>
      <c r="V72" s="55"/>
      <c r="W72" s="313"/>
      <c r="X72" s="313"/>
      <c r="Y72" s="274"/>
      <c r="Z72" s="11"/>
      <c r="AA72" s="11"/>
      <c r="AB72" s="314"/>
      <c r="AC72" s="272"/>
      <c r="AD72" s="217"/>
      <c r="AE72" s="273"/>
      <c r="AF72" s="274"/>
      <c r="AG72" s="306"/>
      <c r="AH72" s="183"/>
      <c r="AI72" s="203"/>
      <c r="AJ72" s="183"/>
      <c r="AK72" s="183"/>
      <c r="AL72" s="183"/>
      <c r="AM72" s="315"/>
      <c r="AN72" s="316"/>
      <c r="AO72" s="316"/>
      <c r="AP72" s="308"/>
      <c r="AQ72" s="274"/>
      <c r="AR72" s="274"/>
      <c r="AS72" s="274"/>
      <c r="AT72" s="274"/>
      <c r="AU72" s="274"/>
      <c r="AV72" s="274"/>
      <c r="AW72" s="274"/>
    </row>
    <row r="73" ht="15.0" customHeight="1">
      <c r="A73" s="298"/>
      <c r="B73" s="274" t="s">
        <v>92</v>
      </c>
      <c r="C73" s="299" t="str">
        <f>IF($AM$47&lt;=8,"ü","")</f>
        <v/>
      </c>
      <c r="D73" s="299" t="str">
        <f>IF(AM$47&lt;24,IF(AM$47&gt;8,"ü",""),"")</f>
        <v/>
      </c>
      <c r="E73" s="299" t="str">
        <f>IF($AM$47=24,"ü","")</f>
        <v/>
      </c>
      <c r="F73" s="300"/>
      <c r="G73" s="300"/>
      <c r="H73" s="300"/>
      <c r="I73" s="318"/>
      <c r="P73" s="304"/>
      <c r="Q73" s="241"/>
      <c r="R73" s="134"/>
      <c r="S73" s="243"/>
      <c r="T73" s="134"/>
      <c r="U73" s="304"/>
      <c r="V73" s="241"/>
      <c r="W73" s="305" t="str">
        <f>IF(AH73&lt;&gt;"",IF(COUNTA(P73:U73)&gt;0,IF(AL73&gt;AH73,AH73*-1,AL73*-1),""),"")</f>
        <v/>
      </c>
      <c r="X73" s="89"/>
      <c r="Y73" s="89"/>
      <c r="Z73" s="34" t="s">
        <v>98</v>
      </c>
      <c r="AB73" s="226" t="str">
        <f>IF(AH73&gt;0,AH73-IF(AL73&gt;AH73,AH73,AL73),"")</f>
        <v/>
      </c>
      <c r="AC73" s="89"/>
      <c r="AD73" s="217" t="s">
        <v>26</v>
      </c>
      <c r="AE73" s="273"/>
      <c r="AF73" s="274"/>
      <c r="AG73" s="306"/>
      <c r="AH73" s="307">
        <f>IF(SUM($AI$43:$AM$43)=1,$AN73,IF(SUM($AI$43:$AM$43)=2,$AO73,$AP73))</f>
        <v>0</v>
      </c>
      <c r="AI73" s="203" t="str">
        <f>IF($P73&lt;&gt;"",IF(($AJ$30*AI$63)&lt;-$AH$32,-$AH$32,$AJ$30*AI$63),"-")</f>
        <v>-</v>
      </c>
      <c r="AJ73" s="203" t="str">
        <f>IF($S73&lt;&gt;"",IF(($AJ$30*AJ$63)&lt;-$AI$32,-$AI$32,$AJ$30*AJ$63),"-")</f>
        <v>-</v>
      </c>
      <c r="AK73" s="203" t="str">
        <f>IF($U73&lt;&gt;"",IF(($AJ$30*AK$63)&lt;-$AJ$32,-$AJ$32,$AJ$30*AK$63),"-")</f>
        <v>-</v>
      </c>
      <c r="AL73" s="307">
        <f>IF(SUM(AI73:AK73)&gt;0,SUM(AI73:AK73),0)</f>
        <v>0</v>
      </c>
      <c r="AM73" s="227">
        <f>IF(AH73&lt;&gt;"-",AH73-IF(AL73&lt;&gt;"",AL73,0),"")</f>
        <v>0</v>
      </c>
      <c r="AN73" s="316"/>
      <c r="AO73" s="316"/>
      <c r="AP73" s="308">
        <f>IF(SUM($AI$43:$AM$43)&gt;2,$AM$49,0)</f>
        <v>0</v>
      </c>
      <c r="AQ73" s="274"/>
      <c r="AR73" s="274"/>
      <c r="AS73" s="274"/>
      <c r="AT73" s="274"/>
      <c r="AU73" s="274"/>
      <c r="AV73" s="274"/>
      <c r="AW73" s="274"/>
    </row>
    <row r="74" ht="1.5" customHeight="1">
      <c r="A74" s="298"/>
      <c r="B74" s="274"/>
      <c r="C74" s="55"/>
      <c r="D74" s="274"/>
      <c r="E74" s="55"/>
      <c r="F74" s="55"/>
      <c r="G74" s="274"/>
      <c r="H74" s="274"/>
      <c r="I74" s="319" t="s">
        <v>133</v>
      </c>
      <c r="P74" s="55"/>
      <c r="Q74" s="274"/>
      <c r="R74" s="134"/>
      <c r="S74" s="55"/>
      <c r="T74" s="134"/>
      <c r="U74" s="55"/>
      <c r="V74" s="55"/>
      <c r="W74" s="313"/>
      <c r="X74" s="313"/>
      <c r="Y74" s="274"/>
      <c r="Z74" s="11"/>
      <c r="AA74" s="11"/>
      <c r="AB74" s="314"/>
      <c r="AC74" s="272"/>
      <c r="AD74" s="217"/>
      <c r="AE74" s="273"/>
      <c r="AF74" s="274"/>
      <c r="AG74" s="274"/>
      <c r="AH74" s="274"/>
      <c r="AI74" s="274"/>
      <c r="AJ74" s="274"/>
      <c r="AK74" s="274"/>
      <c r="AL74" s="201"/>
      <c r="AM74" s="274"/>
      <c r="AN74" s="274"/>
      <c r="AO74" s="274"/>
      <c r="AP74" s="320"/>
      <c r="AQ74" s="274"/>
      <c r="AR74" s="274"/>
      <c r="AS74" s="274"/>
      <c r="AT74" s="274"/>
      <c r="AU74" s="274"/>
      <c r="AV74" s="274"/>
      <c r="AW74" s="274"/>
    </row>
    <row r="75" ht="4.5" customHeight="1">
      <c r="A75" s="298"/>
      <c r="B75" s="11"/>
      <c r="C75" s="11"/>
      <c r="D75" s="11"/>
      <c r="E75" s="11"/>
      <c r="F75" s="11"/>
      <c r="G75" s="11"/>
      <c r="H75" s="158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314"/>
      <c r="AC75" s="272"/>
      <c r="AD75" s="309"/>
      <c r="AE75" s="273"/>
      <c r="AF75" s="274"/>
      <c r="AG75" s="274"/>
      <c r="AH75" s="283" t="s">
        <v>134</v>
      </c>
      <c r="AN75" s="274"/>
      <c r="AO75" s="274"/>
      <c r="AP75" s="320"/>
      <c r="AQ75" s="274"/>
      <c r="AR75" s="274"/>
      <c r="AS75" s="274"/>
      <c r="AT75" s="274"/>
      <c r="AU75" s="274"/>
      <c r="AV75" s="274"/>
      <c r="AW75" s="274"/>
    </row>
    <row r="76" ht="19.5" customHeight="1">
      <c r="A76" s="31"/>
      <c r="B76" s="11"/>
      <c r="C76" s="11"/>
      <c r="D76" s="321"/>
      <c r="E76" s="321"/>
      <c r="F76" s="321"/>
      <c r="G76" s="321"/>
      <c r="H76" s="158"/>
      <c r="P76" s="322"/>
      <c r="Q76" s="323" t="s">
        <v>135</v>
      </c>
      <c r="R76" s="323"/>
      <c r="S76" s="324"/>
      <c r="T76" s="324"/>
      <c r="U76" s="324"/>
      <c r="V76" s="324"/>
      <c r="W76" s="324"/>
      <c r="X76" s="324"/>
      <c r="Y76" s="324"/>
      <c r="Z76" s="324"/>
      <c r="AA76" s="324"/>
      <c r="AB76" s="325" t="str">
        <f>IF(SUM(AB50:AC57)+SUM(AB65:AC74)&lt;&gt;0,SUM(AB50:AC57)+SUM(AB65:AC74),"")</f>
        <v/>
      </c>
      <c r="AC76" s="109"/>
      <c r="AD76" s="326" t="s">
        <v>26</v>
      </c>
      <c r="AE76" s="35"/>
      <c r="AF76" s="11"/>
      <c r="AG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ht="5.25" customHeight="1">
      <c r="A77" s="31"/>
      <c r="B77" s="327" t="s">
        <v>136</v>
      </c>
      <c r="D77" s="328" t="s">
        <v>137</v>
      </c>
      <c r="E77" s="329"/>
      <c r="F77" s="329"/>
      <c r="G77" s="329"/>
      <c r="H77" s="329"/>
      <c r="I77" s="330" t="s">
        <v>138</v>
      </c>
      <c r="J77" s="329"/>
      <c r="K77" s="329"/>
      <c r="L77" s="212" t="s">
        <v>14</v>
      </c>
      <c r="N77" s="331"/>
      <c r="O77" s="11"/>
      <c r="P77" s="11"/>
      <c r="Q77" s="11"/>
      <c r="R77" s="67"/>
      <c r="S77" s="11"/>
      <c r="T77" s="11"/>
      <c r="U77" s="11"/>
      <c r="V77" s="11"/>
      <c r="W77" s="11"/>
      <c r="X77" s="11"/>
      <c r="Y77" s="11"/>
      <c r="Z77" s="11"/>
      <c r="AA77" s="11"/>
      <c r="AB77" s="332"/>
      <c r="AC77" s="332"/>
      <c r="AD77" s="55"/>
      <c r="AE77" s="35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ht="16.5" customHeight="1">
      <c r="A78" s="31"/>
      <c r="D78" s="333"/>
      <c r="I78" s="333"/>
      <c r="O78" s="55"/>
      <c r="P78" s="55"/>
      <c r="Q78" s="55"/>
      <c r="R78" s="55"/>
      <c r="S78" s="55"/>
      <c r="T78" s="55"/>
      <c r="U78" s="55"/>
      <c r="V78" s="55"/>
      <c r="W78" s="11"/>
      <c r="X78" s="52"/>
      <c r="Y78" s="11"/>
      <c r="Z78" s="52" t="s">
        <v>139</v>
      </c>
      <c r="AA78" s="334"/>
      <c r="AB78" s="216"/>
      <c r="AC78" s="33"/>
      <c r="AD78" s="217" t="s">
        <v>26</v>
      </c>
      <c r="AE78" s="35"/>
      <c r="AF78" s="11"/>
      <c r="AG78" s="11"/>
      <c r="AH78" s="112"/>
      <c r="AI78" s="112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ht="5.25" customHeight="1">
      <c r="A79" s="31"/>
      <c r="B79" s="84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6"/>
      <c r="N79" s="11"/>
      <c r="O79" s="11"/>
      <c r="P79" s="11"/>
      <c r="Q79" s="11"/>
      <c r="R79" s="67"/>
      <c r="S79" s="11"/>
      <c r="T79" s="11"/>
      <c r="U79" s="11"/>
      <c r="V79" s="11"/>
      <c r="W79" s="11"/>
      <c r="X79" s="11"/>
      <c r="Y79" s="11"/>
      <c r="Z79" s="11"/>
      <c r="AA79" s="11"/>
      <c r="AB79" s="332"/>
      <c r="AC79" s="332"/>
      <c r="AD79" s="55"/>
      <c r="AE79" s="35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ht="16.5" customHeight="1">
      <c r="A80" s="31"/>
      <c r="B80" s="337"/>
      <c r="C80" s="33"/>
      <c r="D80" s="338"/>
      <c r="E80" s="33"/>
      <c r="F80" s="33"/>
      <c r="G80" s="33"/>
      <c r="H80" s="33"/>
      <c r="I80" s="339"/>
      <c r="J80" s="33"/>
      <c r="K80" s="33"/>
      <c r="L80" s="33"/>
      <c r="M80" s="340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52" t="s">
        <v>140</v>
      </c>
      <c r="AA80" s="11"/>
      <c r="AB80" s="216"/>
      <c r="AC80" s="33"/>
      <c r="AD80" s="217" t="s">
        <v>26</v>
      </c>
      <c r="AE80" s="35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ht="16.5" customHeight="1">
      <c r="A81" s="58"/>
      <c r="B81" s="337"/>
      <c r="C81" s="33"/>
      <c r="D81" s="338"/>
      <c r="E81" s="33"/>
      <c r="F81" s="33"/>
      <c r="G81" s="33"/>
      <c r="H81" s="33"/>
      <c r="I81" s="339"/>
      <c r="J81" s="33"/>
      <c r="K81" s="33"/>
      <c r="L81" s="33"/>
      <c r="M81" s="340" t="s">
        <v>51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341"/>
      <c r="AC81" s="341"/>
      <c r="AD81" s="342"/>
      <c r="AE81" s="66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ht="16.5" customHeight="1">
      <c r="A82" s="58"/>
      <c r="B82" s="337"/>
      <c r="C82" s="33"/>
      <c r="D82" s="338"/>
      <c r="E82" s="33"/>
      <c r="F82" s="33"/>
      <c r="G82" s="33"/>
      <c r="H82" s="33"/>
      <c r="I82" s="339"/>
      <c r="J82" s="33"/>
      <c r="K82" s="33"/>
      <c r="L82" s="33"/>
      <c r="M82" s="340" t="s">
        <v>51</v>
      </c>
      <c r="O82" s="10"/>
      <c r="P82" s="343"/>
      <c r="Q82" s="344" t="s">
        <v>141</v>
      </c>
      <c r="R82" s="344"/>
      <c r="S82" s="345"/>
      <c r="T82" s="345"/>
      <c r="U82" s="345"/>
      <c r="V82" s="345"/>
      <c r="W82" s="345"/>
      <c r="X82" s="345"/>
      <c r="Y82" s="345"/>
      <c r="Z82" s="345"/>
      <c r="AA82" s="345"/>
      <c r="AB82" s="346" t="str">
        <f>IF(SUM(AB76,AB78,-AB80)&lt;&gt;0,SUM(AB76,AB78,-AB80),"")</f>
        <v/>
      </c>
      <c r="AC82" s="347"/>
      <c r="AD82" s="348" t="s">
        <v>26</v>
      </c>
      <c r="AE82" s="66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ht="16.5" customHeight="1">
      <c r="A83" s="58"/>
      <c r="B83" s="337"/>
      <c r="C83" s="33"/>
      <c r="D83" s="338"/>
      <c r="E83" s="33"/>
      <c r="F83" s="33"/>
      <c r="G83" s="33"/>
      <c r="H83" s="33"/>
      <c r="I83" s="339"/>
      <c r="J83" s="33"/>
      <c r="K83" s="33"/>
      <c r="L83" s="33"/>
      <c r="M83" s="340" t="s">
        <v>51</v>
      </c>
      <c r="N83" s="236"/>
      <c r="O83" s="10"/>
      <c r="P83" s="349"/>
      <c r="Q83" s="350" t="s">
        <v>142</v>
      </c>
      <c r="R83" s="351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3"/>
      <c r="AD83" s="354"/>
      <c r="AE83" s="66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ht="16.5" customHeight="1">
      <c r="A84" s="58"/>
      <c r="B84" s="355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10"/>
      <c r="P84" s="356"/>
      <c r="Q84" s="357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54"/>
      <c r="AE84" s="66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ht="5.25" customHeight="1">
      <c r="A85" s="58"/>
      <c r="O85" s="10"/>
      <c r="P85" s="358"/>
      <c r="Q85" s="359"/>
      <c r="R85" s="359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  <c r="AC85" s="360"/>
      <c r="AD85" s="361"/>
      <c r="AE85" s="66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ht="7.5" customHeight="1">
      <c r="A86" s="58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205"/>
      <c r="AD86" s="171"/>
      <c r="AE86" s="66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ht="6.75" customHeight="1">
      <c r="A87" s="58"/>
      <c r="B87" s="362" t="s">
        <v>143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363" t="s">
        <v>144</v>
      </c>
      <c r="N87" s="48"/>
      <c r="O87" s="48"/>
      <c r="P87" s="48"/>
      <c r="Q87" s="48"/>
      <c r="R87" s="48"/>
      <c r="S87" s="48"/>
      <c r="T87" s="364"/>
      <c r="U87" s="365" t="s">
        <v>145</v>
      </c>
      <c r="V87" s="48"/>
      <c r="W87" s="48"/>
      <c r="X87" s="48"/>
      <c r="Y87" s="48"/>
      <c r="Z87" s="48"/>
      <c r="AA87" s="48"/>
      <c r="AB87" s="48"/>
      <c r="AC87" s="48"/>
      <c r="AD87" s="48"/>
      <c r="AE87" s="66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ht="22.5" customHeight="1">
      <c r="A88" s="366"/>
      <c r="T88" s="149"/>
      <c r="AE88" s="367"/>
      <c r="AF88" s="368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368"/>
      <c r="AR88" s="368"/>
      <c r="AS88" s="368"/>
      <c r="AT88" s="368"/>
      <c r="AU88" s="368"/>
      <c r="AV88" s="368"/>
      <c r="AW88" s="368"/>
    </row>
    <row r="89" ht="22.5" customHeight="1">
      <c r="A89" s="366"/>
      <c r="T89" s="149"/>
      <c r="U89" s="164"/>
      <c r="V89" s="33"/>
      <c r="W89" s="33"/>
      <c r="X89" s="33"/>
      <c r="Y89" s="33"/>
      <c r="Z89" s="33"/>
      <c r="AA89" s="33"/>
      <c r="AB89" s="33"/>
      <c r="AC89" s="33"/>
      <c r="AD89" s="33"/>
      <c r="AE89" s="367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</row>
    <row r="90" ht="16.5" customHeight="1">
      <c r="A90" s="369"/>
      <c r="B90" s="370" t="s">
        <v>146</v>
      </c>
      <c r="M90" s="371" t="s">
        <v>146</v>
      </c>
      <c r="T90" s="372"/>
      <c r="U90" s="373" t="s">
        <v>147</v>
      </c>
      <c r="V90" s="374"/>
      <c r="W90" s="374"/>
      <c r="X90" s="374"/>
      <c r="Y90" s="374"/>
      <c r="Z90" s="374"/>
      <c r="AA90" s="374"/>
      <c r="AB90" s="374"/>
      <c r="AC90" s="374"/>
      <c r="AD90" s="374"/>
      <c r="AE90" s="375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</row>
    <row r="91" ht="24.75" customHeight="1">
      <c r="A91" s="376"/>
      <c r="B91" s="164"/>
      <c r="C91" s="33"/>
      <c r="D91" s="33"/>
      <c r="E91" s="33"/>
      <c r="F91" s="33"/>
      <c r="G91" s="33"/>
      <c r="H91" s="33"/>
      <c r="I91" s="33"/>
      <c r="J91" s="33"/>
      <c r="K91" s="84"/>
      <c r="L91" s="84"/>
      <c r="M91" s="164"/>
      <c r="N91" s="33"/>
      <c r="O91" s="33"/>
      <c r="P91" s="33"/>
      <c r="Q91" s="33"/>
      <c r="R91" s="33"/>
      <c r="S91" s="33"/>
      <c r="T91" s="377"/>
      <c r="U91" s="164"/>
      <c r="V91" s="33"/>
      <c r="W91" s="33"/>
      <c r="X91" s="33"/>
      <c r="Y91" s="33"/>
      <c r="Z91" s="33"/>
      <c r="AA91" s="33"/>
      <c r="AB91" s="33"/>
      <c r="AC91" s="33"/>
      <c r="AD91" s="33"/>
      <c r="AE91" s="378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</row>
    <row r="92" ht="12.75" customHeight="1">
      <c r="A92" s="166"/>
      <c r="B92" s="168" t="s">
        <v>148</v>
      </c>
      <c r="C92" s="169"/>
      <c r="D92" s="169"/>
      <c r="E92" s="169"/>
      <c r="F92" s="169"/>
      <c r="G92" s="169"/>
      <c r="H92" s="169"/>
      <c r="I92" s="169"/>
      <c r="J92" s="169"/>
      <c r="K92" s="379"/>
      <c r="L92" s="171"/>
      <c r="M92" s="168" t="s">
        <v>149</v>
      </c>
      <c r="N92" s="169"/>
      <c r="O92" s="169"/>
      <c r="P92" s="169"/>
      <c r="Q92" s="169"/>
      <c r="R92" s="169"/>
      <c r="S92" s="169"/>
      <c r="T92" s="380"/>
      <c r="U92" s="168" t="s">
        <v>150</v>
      </c>
      <c r="V92" s="169"/>
      <c r="W92" s="169"/>
      <c r="X92" s="169"/>
      <c r="Y92" s="169"/>
      <c r="Z92" s="169"/>
      <c r="AA92" s="169"/>
      <c r="AB92" s="169"/>
      <c r="AC92" s="169"/>
      <c r="AD92" s="169"/>
      <c r="AE92" s="172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207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ht="12.75" customHeight="1">
      <c r="A94" s="10"/>
      <c r="B94" s="381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207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207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207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207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207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207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207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207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207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207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207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207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207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207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207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207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207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207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207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207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207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207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207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207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  <row r="118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207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</row>
    <row r="1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207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</row>
    <row r="120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207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</row>
    <row r="1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207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207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</row>
    <row r="123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207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207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  <row r="12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207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207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</row>
    <row r="1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207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</row>
    <row r="128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207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</row>
    <row r="1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207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</row>
    <row r="1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207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</row>
    <row r="13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207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</row>
    <row r="1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207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</row>
    <row r="13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207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</row>
    <row r="134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207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</row>
    <row r="13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207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</row>
    <row r="136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207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</row>
    <row r="137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207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</row>
    <row r="1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207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</row>
    <row r="13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207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</row>
    <row r="140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207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</row>
    <row r="141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207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</row>
    <row r="14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207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</row>
    <row r="143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207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</row>
    <row r="144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207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</row>
    <row r="14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207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</row>
    <row r="146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207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</row>
    <row r="147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207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</row>
    <row r="148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207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</row>
    <row r="14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207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</row>
    <row r="150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207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</row>
    <row r="151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207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</row>
    <row r="15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207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</row>
    <row r="1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207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</row>
    <row r="1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207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</row>
    <row r="15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207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</row>
    <row r="156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207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</row>
    <row r="157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207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</row>
    <row r="158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207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</row>
    <row r="15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207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</row>
    <row r="160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207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</row>
    <row r="161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207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</row>
    <row r="16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207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</row>
    <row r="163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207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</row>
    <row r="164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207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</row>
    <row r="16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207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</row>
    <row r="166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207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</row>
    <row r="167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207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</row>
    <row r="168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207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</row>
    <row r="16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207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</row>
    <row r="170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207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</row>
    <row r="171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207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</row>
    <row r="17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207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</row>
    <row r="173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207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</row>
    <row r="174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207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</row>
    <row r="17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207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</row>
    <row r="176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207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</row>
    <row r="177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207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</row>
    <row r="178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207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</row>
    <row r="17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207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</row>
    <row r="180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207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</row>
    <row r="181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207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</row>
    <row r="18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207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</row>
    <row r="18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207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</row>
    <row r="184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207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</row>
    <row r="18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207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</row>
    <row r="186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207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</row>
    <row r="187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207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</row>
    <row r="188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207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</row>
    <row r="18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207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</row>
    <row r="190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207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</row>
    <row r="191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207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</row>
    <row r="19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207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</row>
    <row r="19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207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</row>
    <row r="194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207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</row>
    <row r="19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207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</row>
    <row r="196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207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</row>
    <row r="197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207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</row>
    <row r="198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207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</row>
    <row r="19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207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</row>
    <row r="200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207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</row>
    <row r="201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207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</row>
    <row r="20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207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</row>
    <row r="20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207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</row>
    <row r="204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207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</row>
    <row r="20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207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</row>
    <row r="206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207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</row>
    <row r="207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207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</row>
    <row r="208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207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</row>
    <row r="20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207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</row>
    <row r="210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207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</row>
    <row r="211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207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</row>
    <row r="2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207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</row>
    <row r="21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207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</row>
    <row r="214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207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</row>
    <row r="2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207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</row>
    <row r="216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207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</row>
    <row r="217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207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</row>
    <row r="218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207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</row>
    <row r="21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207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</row>
    <row r="220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207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</row>
    <row r="2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207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</row>
    <row r="22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207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</row>
    <row r="22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207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</row>
    <row r="224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207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</row>
    <row r="22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207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</row>
    <row r="2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207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</row>
    <row r="2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207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</row>
    <row r="228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207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</row>
    <row r="2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207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</row>
    <row r="230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207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</row>
    <row r="23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207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</row>
    <row r="232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207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</row>
    <row r="2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207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</row>
    <row r="234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207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</row>
    <row r="23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207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</row>
    <row r="236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207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</row>
    <row r="237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207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</row>
    <row r="2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207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</row>
    <row r="23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207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</row>
    <row r="240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207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</row>
    <row r="241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207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</row>
    <row r="242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207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</row>
    <row r="24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207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</row>
    <row r="244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207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</row>
    <row r="24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207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</row>
    <row r="246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207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</row>
    <row r="247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207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</row>
    <row r="248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207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</row>
    <row r="24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207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</row>
    <row r="250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207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</row>
    <row r="251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207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</row>
    <row r="252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207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</row>
    <row r="2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207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</row>
    <row r="2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207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</row>
    <row r="25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207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</row>
    <row r="256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207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</row>
    <row r="257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207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</row>
    <row r="25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207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</row>
    <row r="25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207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</row>
    <row r="260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207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</row>
    <row r="26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207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</row>
    <row r="262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207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</row>
    <row r="26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207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</row>
    <row r="264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207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</row>
    <row r="26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207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</row>
    <row r="266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207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</row>
    <row r="267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207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</row>
    <row r="268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207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</row>
    <row r="26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207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</row>
    <row r="270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207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</row>
    <row r="27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207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</row>
    <row r="27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207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</row>
    <row r="27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207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</row>
    <row r="274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207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</row>
    <row r="27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207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</row>
    <row r="276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207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</row>
    <row r="277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207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</row>
    <row r="278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207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</row>
    <row r="27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207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</row>
    <row r="280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207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</row>
    <row r="28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207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</row>
    <row r="28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207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</row>
    <row r="28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207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</row>
    <row r="284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207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</row>
    <row r="28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207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</row>
    <row r="286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207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</row>
    <row r="287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207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</row>
    <row r="288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207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</row>
    <row r="28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207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</row>
    <row r="290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207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</row>
    <row r="291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207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</row>
    <row r="29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207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</row>
    <row r="29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207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</row>
    <row r="294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207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</row>
    <row r="29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207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</row>
    <row r="296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207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</row>
    <row r="297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207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</row>
    <row r="298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207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</row>
    <row r="29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207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</row>
    <row r="300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207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</row>
    <row r="301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207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</row>
    <row r="30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207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</row>
    <row r="30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207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</row>
    <row r="304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207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</row>
    <row r="30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207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</row>
    <row r="306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207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</row>
    <row r="307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207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</row>
    <row r="308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207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</row>
    <row r="30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207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</row>
    <row r="310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207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</row>
    <row r="311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207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</row>
    <row r="3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207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</row>
    <row r="31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207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</row>
    <row r="314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207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</row>
    <row r="3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207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</row>
    <row r="316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207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</row>
    <row r="317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207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</row>
    <row r="318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207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</row>
    <row r="31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207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</row>
    <row r="320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207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</row>
    <row r="3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207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</row>
    <row r="32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207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</row>
    <row r="32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207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</row>
    <row r="324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207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</row>
    <row r="32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207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</row>
    <row r="3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207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</row>
    <row r="3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207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</row>
    <row r="328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207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</row>
    <row r="3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207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</row>
    <row r="330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207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</row>
    <row r="331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207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</row>
    <row r="33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207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</row>
    <row r="3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207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</row>
    <row r="334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207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</row>
    <row r="33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207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</row>
    <row r="33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207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</row>
    <row r="337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207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</row>
    <row r="338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207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</row>
    <row r="33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207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</row>
    <row r="340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207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</row>
    <row r="341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207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</row>
    <row r="34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207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</row>
    <row r="34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207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</row>
    <row r="344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207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</row>
    <row r="34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207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</row>
    <row r="34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207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</row>
    <row r="347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207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</row>
    <row r="348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207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</row>
    <row r="34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207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</row>
    <row r="350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207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</row>
    <row r="351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207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</row>
    <row r="35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207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</row>
    <row r="3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207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</row>
    <row r="3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207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</row>
    <row r="35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207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</row>
    <row r="35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207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</row>
    <row r="357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207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</row>
    <row r="358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207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</row>
    <row r="35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207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</row>
    <row r="360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207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</row>
    <row r="361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207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</row>
    <row r="36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207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</row>
    <row r="36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207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</row>
    <row r="364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207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</row>
    <row r="36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207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</row>
    <row r="36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207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</row>
    <row r="367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207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</row>
    <row r="368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207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</row>
    <row r="36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207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</row>
    <row r="370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207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</row>
    <row r="371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207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</row>
    <row r="37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207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</row>
    <row r="37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207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</row>
    <row r="374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207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</row>
    <row r="37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207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</row>
    <row r="37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207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</row>
    <row r="377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207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</row>
    <row r="378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207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</row>
    <row r="37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207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</row>
    <row r="380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207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</row>
    <row r="381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207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</row>
    <row r="382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207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</row>
    <row r="38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207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</row>
    <row r="384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207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</row>
    <row r="38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207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</row>
    <row r="38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207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</row>
    <row r="387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207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</row>
    <row r="388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207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</row>
    <row r="38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207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</row>
    <row r="390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207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</row>
    <row r="391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207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</row>
    <row r="392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207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</row>
    <row r="39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207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</row>
    <row r="394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207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</row>
    <row r="39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207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</row>
    <row r="39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207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</row>
    <row r="397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207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</row>
    <row r="398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207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</row>
    <row r="39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207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</row>
    <row r="400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207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</row>
    <row r="401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207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</row>
    <row r="402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207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</row>
    <row r="40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207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</row>
    <row r="404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207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</row>
    <row r="40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207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</row>
    <row r="40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207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</row>
    <row r="407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207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</row>
    <row r="408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207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</row>
    <row r="40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207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</row>
    <row r="410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207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</row>
    <row r="411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207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</row>
    <row r="4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207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</row>
    <row r="41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207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</row>
    <row r="414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207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</row>
    <row r="4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207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</row>
    <row r="41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207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</row>
    <row r="417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207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</row>
    <row r="418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207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</row>
    <row r="41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207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</row>
    <row r="420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207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</row>
    <row r="4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207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</row>
    <row r="422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207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</row>
    <row r="42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207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</row>
    <row r="424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207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</row>
    <row r="42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207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</row>
    <row r="4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207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</row>
    <row r="4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207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</row>
    <row r="428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207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</row>
    <row r="4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207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</row>
    <row r="430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207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</row>
    <row r="431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207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</row>
    <row r="432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207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</row>
    <row r="4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207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</row>
    <row r="434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207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</row>
    <row r="43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207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</row>
    <row r="43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207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</row>
    <row r="437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207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</row>
    <row r="438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207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</row>
    <row r="43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207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</row>
    <row r="440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207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</row>
    <row r="441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207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</row>
    <row r="442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207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</row>
    <row r="44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207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</row>
    <row r="444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207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</row>
    <row r="44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207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</row>
    <row r="44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207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</row>
    <row r="447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207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</row>
    <row r="448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207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</row>
    <row r="44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207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</row>
    <row r="450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207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</row>
    <row r="451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207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</row>
    <row r="452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207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</row>
    <row r="4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207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</row>
    <row r="4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207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</row>
    <row r="45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207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</row>
    <row r="45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207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</row>
    <row r="457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207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</row>
    <row r="458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207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</row>
    <row r="45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207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</row>
    <row r="460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207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</row>
    <row r="461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207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</row>
    <row r="462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207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</row>
    <row r="46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207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</row>
    <row r="464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207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</row>
    <row r="46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207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</row>
    <row r="46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207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</row>
    <row r="467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207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</row>
    <row r="468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207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</row>
    <row r="46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207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</row>
    <row r="470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207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</row>
    <row r="471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207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</row>
    <row r="472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207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</row>
    <row r="47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207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</row>
    <row r="474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207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</row>
    <row r="47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207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</row>
    <row r="47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207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</row>
    <row r="477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207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</row>
    <row r="478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207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</row>
    <row r="47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207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</row>
    <row r="480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207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</row>
    <row r="481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207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</row>
    <row r="482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207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</row>
    <row r="48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207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</row>
    <row r="484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207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</row>
    <row r="48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207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</row>
    <row r="48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207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</row>
    <row r="487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207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</row>
    <row r="488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207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</row>
    <row r="48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207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</row>
    <row r="490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207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</row>
    <row r="491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207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</row>
    <row r="492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207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</row>
    <row r="49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207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</row>
    <row r="494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207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</row>
    <row r="49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207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</row>
    <row r="49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207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</row>
    <row r="497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207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</row>
    <row r="498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207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</row>
    <row r="49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207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</row>
    <row r="500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207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</row>
    <row r="501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207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</row>
    <row r="502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207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</row>
    <row r="50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207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</row>
    <row r="504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207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</row>
    <row r="50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207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</row>
    <row r="50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207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</row>
    <row r="507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207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</row>
    <row r="508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207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</row>
    <row r="50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207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</row>
    <row r="510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207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</row>
    <row r="511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207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</row>
    <row r="5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207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</row>
    <row r="51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207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</row>
    <row r="514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207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</row>
    <row r="5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207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</row>
    <row r="51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207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</row>
    <row r="517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207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</row>
    <row r="518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207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</row>
    <row r="51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207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</row>
    <row r="520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207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</row>
    <row r="5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207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</row>
    <row r="522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207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</row>
    <row r="52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207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</row>
    <row r="524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207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</row>
    <row r="52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207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</row>
    <row r="5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207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</row>
    <row r="5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207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</row>
    <row r="528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207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</row>
    <row r="5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207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</row>
    <row r="530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207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</row>
    <row r="531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207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</row>
    <row r="532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207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</row>
    <row r="5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207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</row>
    <row r="534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207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</row>
    <row r="53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207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</row>
    <row r="53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207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</row>
    <row r="537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207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</row>
    <row r="538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207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</row>
    <row r="53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207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</row>
    <row r="540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207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</row>
    <row r="541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207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</row>
    <row r="542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207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</row>
    <row r="54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207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</row>
    <row r="544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207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</row>
    <row r="54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207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</row>
    <row r="54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207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</row>
    <row r="547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207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</row>
    <row r="548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207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</row>
    <row r="54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207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</row>
    <row r="550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207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</row>
    <row r="551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207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</row>
    <row r="552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207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</row>
    <row r="5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207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</row>
    <row r="5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207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</row>
    <row r="55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207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</row>
    <row r="55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207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</row>
    <row r="557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207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</row>
    <row r="558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207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</row>
    <row r="55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207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</row>
    <row r="560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207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</row>
    <row r="561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207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</row>
    <row r="562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207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</row>
    <row r="56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207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</row>
    <row r="564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207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</row>
    <row r="56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207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</row>
    <row r="56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207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</row>
    <row r="567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207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</row>
    <row r="568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207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</row>
    <row r="56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207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</row>
    <row r="570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207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</row>
    <row r="571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207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</row>
    <row r="572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207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</row>
    <row r="57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207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</row>
    <row r="574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207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</row>
    <row r="57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207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</row>
    <row r="57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207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</row>
    <row r="577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207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</row>
    <row r="578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207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</row>
    <row r="57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207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</row>
    <row r="580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207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</row>
    <row r="581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207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</row>
    <row r="582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207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</row>
    <row r="58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207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</row>
    <row r="584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207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</row>
    <row r="58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207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</row>
    <row r="58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207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</row>
    <row r="587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207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</row>
    <row r="588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207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</row>
    <row r="58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207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</row>
    <row r="590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207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</row>
    <row r="591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207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</row>
    <row r="592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207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</row>
    <row r="59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207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</row>
    <row r="594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207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</row>
    <row r="59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207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</row>
    <row r="59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207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</row>
    <row r="597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207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</row>
    <row r="598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207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</row>
    <row r="59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207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</row>
    <row r="600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207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</row>
    <row r="601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207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</row>
    <row r="602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207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</row>
    <row r="60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207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</row>
    <row r="604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207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</row>
    <row r="60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207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</row>
    <row r="60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207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</row>
    <row r="607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207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</row>
    <row r="608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207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</row>
    <row r="60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207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</row>
    <row r="610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207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</row>
    <row r="611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207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</row>
    <row r="612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207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</row>
    <row r="61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207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</row>
    <row r="614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207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</row>
    <row r="6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207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</row>
    <row r="61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207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</row>
    <row r="617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207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</row>
    <row r="618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207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</row>
    <row r="61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207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</row>
    <row r="620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207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</row>
    <row r="6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207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</row>
    <row r="622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207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</row>
    <row r="62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207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</row>
    <row r="624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207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</row>
    <row r="62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207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</row>
    <row r="6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207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</row>
    <row r="6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207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</row>
    <row r="628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207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</row>
    <row r="6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207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</row>
    <row r="630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207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</row>
    <row r="631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207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</row>
    <row r="632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207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</row>
    <row r="6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207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</row>
    <row r="634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207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</row>
    <row r="63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207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</row>
    <row r="63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207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</row>
    <row r="637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207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</row>
    <row r="638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207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</row>
    <row r="63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207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</row>
    <row r="640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207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</row>
    <row r="641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207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</row>
    <row r="642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207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</row>
    <row r="64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207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</row>
    <row r="644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207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</row>
    <row r="64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207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</row>
    <row r="64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207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</row>
    <row r="647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207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</row>
    <row r="648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207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</row>
    <row r="64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207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</row>
    <row r="650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207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</row>
    <row r="651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207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</row>
    <row r="652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207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</row>
    <row r="6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207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</row>
    <row r="6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207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</row>
    <row r="65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207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</row>
    <row r="65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207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</row>
    <row r="657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207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</row>
    <row r="658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207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</row>
    <row r="65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207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</row>
    <row r="660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207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</row>
    <row r="661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207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</row>
    <row r="662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207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</row>
    <row r="66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207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</row>
    <row r="664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207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</row>
    <row r="66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207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</row>
    <row r="66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207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</row>
    <row r="667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207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</row>
    <row r="668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207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</row>
    <row r="66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207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</row>
    <row r="670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207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</row>
    <row r="671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207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</row>
    <row r="67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207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</row>
    <row r="67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207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</row>
    <row r="674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207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</row>
    <row r="67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207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</row>
    <row r="67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207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</row>
    <row r="677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207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</row>
    <row r="678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207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</row>
    <row r="67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207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</row>
    <row r="680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207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</row>
    <row r="681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207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</row>
    <row r="682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207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</row>
    <row r="68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207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</row>
    <row r="684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207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</row>
    <row r="68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207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</row>
    <row r="68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207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</row>
    <row r="687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207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</row>
    <row r="688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207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</row>
    <row r="68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207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</row>
    <row r="690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207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</row>
    <row r="691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207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</row>
    <row r="692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207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</row>
    <row r="69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207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</row>
    <row r="694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207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</row>
    <row r="69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207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</row>
    <row r="69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207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</row>
    <row r="697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207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</row>
    <row r="698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207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</row>
    <row r="69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207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</row>
    <row r="700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207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</row>
    <row r="701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207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</row>
    <row r="702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207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</row>
    <row r="70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207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</row>
    <row r="704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207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</row>
    <row r="70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207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</row>
    <row r="70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207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</row>
    <row r="707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207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</row>
    <row r="708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207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</row>
    <row r="70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207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</row>
    <row r="710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207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</row>
    <row r="711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207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</row>
    <row r="712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207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</row>
    <row r="71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207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</row>
    <row r="714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207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</row>
    <row r="7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207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</row>
    <row r="71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207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</row>
    <row r="717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207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</row>
    <row r="718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207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</row>
    <row r="71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207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</row>
    <row r="720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207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</row>
    <row r="7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207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</row>
    <row r="722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207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</row>
    <row r="72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207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</row>
    <row r="724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207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</row>
    <row r="72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207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</row>
    <row r="7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207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</row>
    <row r="7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207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</row>
    <row r="728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207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</row>
    <row r="7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207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</row>
    <row r="730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207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</row>
    <row r="731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207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</row>
    <row r="732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207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</row>
    <row r="7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207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</row>
    <row r="734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207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</row>
    <row r="73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207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</row>
    <row r="73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207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</row>
    <row r="737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207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</row>
    <row r="738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207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</row>
    <row r="73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207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</row>
    <row r="740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207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</row>
    <row r="741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207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</row>
    <row r="742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207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</row>
    <row r="74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207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</row>
    <row r="744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207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</row>
    <row r="74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207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</row>
    <row r="74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207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</row>
    <row r="747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207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</row>
    <row r="748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207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</row>
    <row r="74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207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</row>
    <row r="750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207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</row>
    <row r="751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207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</row>
    <row r="752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207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</row>
    <row r="7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207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</row>
    <row r="7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207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</row>
    <row r="75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207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</row>
    <row r="75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207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</row>
    <row r="757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207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</row>
    <row r="758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207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</row>
    <row r="75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207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</row>
    <row r="760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207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</row>
    <row r="761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207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</row>
    <row r="762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207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</row>
    <row r="76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207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</row>
    <row r="764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207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</row>
    <row r="76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207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</row>
    <row r="76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207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</row>
    <row r="767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207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</row>
    <row r="768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207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</row>
    <row r="76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207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</row>
    <row r="770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207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</row>
    <row r="771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207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</row>
    <row r="772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207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</row>
    <row r="77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207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</row>
    <row r="774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207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</row>
    <row r="775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207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</row>
    <row r="77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207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</row>
    <row r="777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207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</row>
    <row r="778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207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</row>
    <row r="77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207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</row>
    <row r="780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207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</row>
    <row r="781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207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</row>
    <row r="782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207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</row>
    <row r="78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207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</row>
    <row r="784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207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</row>
    <row r="785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207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</row>
    <row r="78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207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</row>
    <row r="787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207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</row>
    <row r="788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207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</row>
    <row r="78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207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</row>
    <row r="790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207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</row>
    <row r="791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207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</row>
    <row r="792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207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</row>
    <row r="79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207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</row>
    <row r="794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207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</row>
    <row r="795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207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</row>
    <row r="79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207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</row>
    <row r="797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207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</row>
    <row r="798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207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</row>
    <row r="79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207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</row>
    <row r="800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207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</row>
    <row r="801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207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</row>
    <row r="802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207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</row>
    <row r="80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207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</row>
    <row r="804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207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</row>
    <row r="805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207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</row>
    <row r="80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207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</row>
    <row r="807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207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</row>
    <row r="808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207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</row>
    <row r="80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207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</row>
    <row r="810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207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</row>
    <row r="811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207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</row>
    <row r="812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207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</row>
    <row r="81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207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</row>
    <row r="814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207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</row>
    <row r="815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207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</row>
    <row r="81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207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</row>
    <row r="817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207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</row>
    <row r="818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207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</row>
    <row r="81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207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</row>
    <row r="820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207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</row>
    <row r="821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207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</row>
    <row r="822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207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</row>
    <row r="82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207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</row>
    <row r="824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207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</row>
    <row r="825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207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</row>
    <row r="8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207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</row>
    <row r="8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207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</row>
    <row r="828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207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</row>
    <row r="8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207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</row>
    <row r="830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207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</row>
    <row r="831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207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</row>
    <row r="832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207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</row>
    <row r="8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207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</row>
    <row r="834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207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</row>
    <row r="835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207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</row>
    <row r="83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207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</row>
    <row r="837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207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</row>
    <row r="838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207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</row>
    <row r="83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207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</row>
    <row r="840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207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</row>
    <row r="841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207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</row>
    <row r="842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207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</row>
    <row r="84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207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</row>
    <row r="844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207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</row>
    <row r="845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207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</row>
    <row r="84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207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</row>
    <row r="847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207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</row>
    <row r="848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207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</row>
    <row r="84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207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</row>
    <row r="850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207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</row>
    <row r="851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207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</row>
    <row r="852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207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</row>
    <row r="8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207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</row>
    <row r="8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207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</row>
    <row r="855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207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</row>
    <row r="85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207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</row>
    <row r="857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207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</row>
    <row r="858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207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</row>
    <row r="85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207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</row>
    <row r="860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207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</row>
    <row r="861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207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</row>
    <row r="862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207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</row>
    <row r="86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207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</row>
    <row r="864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207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</row>
    <row r="865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207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</row>
    <row r="86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207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</row>
    <row r="867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207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</row>
    <row r="868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207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</row>
    <row r="86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207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</row>
    <row r="870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207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</row>
    <row r="871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207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</row>
    <row r="872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207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</row>
    <row r="87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207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</row>
    <row r="874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207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</row>
    <row r="875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207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</row>
    <row r="87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207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</row>
    <row r="877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207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</row>
    <row r="878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207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</row>
    <row r="87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207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</row>
    <row r="880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207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</row>
    <row r="881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207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</row>
    <row r="882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207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</row>
    <row r="88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207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</row>
    <row r="884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207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</row>
    <row r="885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207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</row>
    <row r="88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207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</row>
    <row r="887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207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</row>
    <row r="888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207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</row>
    <row r="88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207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</row>
    <row r="890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207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</row>
    <row r="891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207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</row>
    <row r="892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207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</row>
    <row r="89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207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</row>
    <row r="894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207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</row>
    <row r="895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207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</row>
    <row r="89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207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</row>
    <row r="897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207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</row>
    <row r="898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207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</row>
    <row r="89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207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</row>
    <row r="900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207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</row>
    <row r="901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207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</row>
    <row r="902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207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</row>
    <row r="90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207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</row>
    <row r="904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207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</row>
    <row r="905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207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</row>
    <row r="90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207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</row>
    <row r="907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207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</row>
    <row r="908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207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</row>
    <row r="90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207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</row>
    <row r="910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207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</row>
    <row r="911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207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</row>
    <row r="912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207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</row>
    <row r="91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207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</row>
    <row r="914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207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</row>
    <row r="915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207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</row>
    <row r="91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207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</row>
    <row r="917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207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</row>
    <row r="918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207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</row>
    <row r="91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207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</row>
    <row r="920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207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</row>
    <row r="921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207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</row>
    <row r="922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207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</row>
    <row r="92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207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</row>
    <row r="924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207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</row>
    <row r="925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207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</row>
    <row r="9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207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</row>
    <row r="927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207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</row>
    <row r="928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207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</row>
    <row r="9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207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</row>
    <row r="930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207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</row>
    <row r="931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207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</row>
    <row r="932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207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</row>
    <row r="9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207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</row>
    <row r="934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207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</row>
    <row r="935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207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</row>
    <row r="93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207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</row>
    <row r="937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207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</row>
    <row r="938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207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</row>
    <row r="93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207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</row>
    <row r="940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207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</row>
    <row r="941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207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</row>
    <row r="942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207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</row>
    <row r="94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207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</row>
    <row r="944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207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</row>
    <row r="945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207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</row>
    <row r="94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207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</row>
    <row r="947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207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</row>
    <row r="948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207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</row>
    <row r="94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207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</row>
    <row r="950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207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</row>
    <row r="951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207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</row>
    <row r="952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207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</row>
    <row r="9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207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</row>
    <row r="9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207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</row>
    <row r="955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207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</row>
    <row r="95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207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</row>
    <row r="957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207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</row>
    <row r="958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207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</row>
    <row r="95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207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</row>
    <row r="960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207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</row>
    <row r="961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207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</row>
    <row r="962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207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</row>
    <row r="963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207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</row>
    <row r="964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207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</row>
    <row r="965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207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</row>
    <row r="96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207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</row>
    <row r="967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207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</row>
    <row r="968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207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</row>
    <row r="96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207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</row>
    <row r="970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207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</row>
    <row r="971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207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</row>
    <row r="972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207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</row>
    <row r="973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207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</row>
    <row r="974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207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</row>
    <row r="975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207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</row>
    <row r="97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207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</row>
    <row r="977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207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</row>
    <row r="978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207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</row>
    <row r="97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207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</row>
    <row r="980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207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</row>
    <row r="981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207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</row>
    <row r="982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207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</row>
    <row r="983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207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</row>
    <row r="984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207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</row>
    <row r="985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207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</row>
    <row r="98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207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</row>
    <row r="987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207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</row>
    <row r="988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207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</row>
    <row r="98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207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</row>
    <row r="990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207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</row>
    <row r="991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207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</row>
    <row r="992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207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</row>
    <row r="993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207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</row>
    <row r="994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207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</row>
    <row r="995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207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</row>
    <row r="99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207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</row>
    <row r="997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207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</row>
    <row r="998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207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</row>
    <row r="99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207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</row>
    <row r="1000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207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</row>
  </sheetData>
  <mergeCells count="207">
    <mergeCell ref="C1:R3"/>
    <mergeCell ref="T1:V1"/>
    <mergeCell ref="AA1:AD1"/>
    <mergeCell ref="AH1:AM3"/>
    <mergeCell ref="T2:V2"/>
    <mergeCell ref="AA2:AD2"/>
    <mergeCell ref="C4:R4"/>
    <mergeCell ref="U10:AD10"/>
    <mergeCell ref="AC12:AD13"/>
    <mergeCell ref="R13:S13"/>
    <mergeCell ref="T13:AB13"/>
    <mergeCell ref="AK13:AL13"/>
    <mergeCell ref="I15:AD15"/>
    <mergeCell ref="W17:AD19"/>
    <mergeCell ref="C6:H6"/>
    <mergeCell ref="I6:L6"/>
    <mergeCell ref="M6:Q6"/>
    <mergeCell ref="U6:AD6"/>
    <mergeCell ref="B7:B8"/>
    <mergeCell ref="U8:AD8"/>
    <mergeCell ref="AH8:AN10"/>
    <mergeCell ref="C8:Q8"/>
    <mergeCell ref="C10:Q10"/>
    <mergeCell ref="I13:Q13"/>
    <mergeCell ref="G15:H15"/>
    <mergeCell ref="J17:L17"/>
    <mergeCell ref="N17:R17"/>
    <mergeCell ref="S17:T17"/>
    <mergeCell ref="B13:C13"/>
    <mergeCell ref="B22:E22"/>
    <mergeCell ref="G22:H22"/>
    <mergeCell ref="I22:L22"/>
    <mergeCell ref="Q22:R22"/>
    <mergeCell ref="U22:W22"/>
    <mergeCell ref="AA22:AB22"/>
    <mergeCell ref="G25:H25"/>
    <mergeCell ref="I25:L25"/>
    <mergeCell ref="Q25:R25"/>
    <mergeCell ref="S25:T25"/>
    <mergeCell ref="AA24:AC24"/>
    <mergeCell ref="AA25:AB25"/>
    <mergeCell ref="J24:L24"/>
    <mergeCell ref="N24:O24"/>
    <mergeCell ref="V24:W24"/>
    <mergeCell ref="AH24:AJ24"/>
    <mergeCell ref="AK24:AL24"/>
    <mergeCell ref="B25:E25"/>
    <mergeCell ref="U25:W25"/>
    <mergeCell ref="N29:O29"/>
    <mergeCell ref="N30:O30"/>
    <mergeCell ref="Q30:S30"/>
    <mergeCell ref="U30:W30"/>
    <mergeCell ref="B27:E27"/>
    <mergeCell ref="J27:L27"/>
    <mergeCell ref="N27:O27"/>
    <mergeCell ref="V27:W27"/>
    <mergeCell ref="J29:L29"/>
    <mergeCell ref="Q29:S29"/>
    <mergeCell ref="U29:W29"/>
    <mergeCell ref="AA33:AD34"/>
    <mergeCell ref="AH33:AL33"/>
    <mergeCell ref="AM33:AR34"/>
    <mergeCell ref="AI34:AL34"/>
    <mergeCell ref="B31:E32"/>
    <mergeCell ref="J31:O32"/>
    <mergeCell ref="Q31:W32"/>
    <mergeCell ref="AA31:AC32"/>
    <mergeCell ref="B33:G33"/>
    <mergeCell ref="J33:O34"/>
    <mergeCell ref="Q33:W34"/>
    <mergeCell ref="B39:C39"/>
    <mergeCell ref="I39:Q39"/>
    <mergeCell ref="R38:S39"/>
    <mergeCell ref="AC38:AD39"/>
    <mergeCell ref="T39:AB39"/>
    <mergeCell ref="B35:C35"/>
    <mergeCell ref="D35:N35"/>
    <mergeCell ref="O35:S36"/>
    <mergeCell ref="T35:AC35"/>
    <mergeCell ref="D36:N36"/>
    <mergeCell ref="T36:AC36"/>
    <mergeCell ref="D38:H39"/>
    <mergeCell ref="Q43:R43"/>
    <mergeCell ref="U43:W43"/>
    <mergeCell ref="Q47:R47"/>
    <mergeCell ref="U47:W47"/>
    <mergeCell ref="AA47:AB47"/>
    <mergeCell ref="I40:Q40"/>
    <mergeCell ref="T40:AB40"/>
    <mergeCell ref="J41:L41"/>
    <mergeCell ref="N41:O41"/>
    <mergeCell ref="U41:W41"/>
    <mergeCell ref="AA41:AC41"/>
    <mergeCell ref="B43:E43"/>
    <mergeCell ref="AA43:AB43"/>
    <mergeCell ref="G43:H43"/>
    <mergeCell ref="I43:L43"/>
    <mergeCell ref="B47:E47"/>
    <mergeCell ref="G47:H47"/>
    <mergeCell ref="I47:L47"/>
    <mergeCell ref="D50:L50"/>
    <mergeCell ref="N50:N51"/>
    <mergeCell ref="Z52:AA52"/>
    <mergeCell ref="Z55:AA55"/>
    <mergeCell ref="AB55:AC55"/>
    <mergeCell ref="Z57:AA57"/>
    <mergeCell ref="AB57:AC57"/>
    <mergeCell ref="O50:Q51"/>
    <mergeCell ref="R50:T51"/>
    <mergeCell ref="U50:Y52"/>
    <mergeCell ref="Z50:AA50"/>
    <mergeCell ref="AB50:AC50"/>
    <mergeCell ref="AB52:AC52"/>
    <mergeCell ref="AI53:AM53"/>
    <mergeCell ref="S57:U57"/>
    <mergeCell ref="R58:W58"/>
    <mergeCell ref="D52:N52"/>
    <mergeCell ref="D55:N55"/>
    <mergeCell ref="D57:L57"/>
    <mergeCell ref="M57:N57"/>
    <mergeCell ref="O57:Q57"/>
    <mergeCell ref="V57:W57"/>
    <mergeCell ref="D58:L58"/>
    <mergeCell ref="B61:H61"/>
    <mergeCell ref="I61:O61"/>
    <mergeCell ref="P61:Z61"/>
    <mergeCell ref="AI61:AK61"/>
    <mergeCell ref="A62:B62"/>
    <mergeCell ref="F62:H62"/>
    <mergeCell ref="I62:O62"/>
    <mergeCell ref="P62:Q62"/>
    <mergeCell ref="W62:Y63"/>
    <mergeCell ref="AH62:AH63"/>
    <mergeCell ref="AL62:AL63"/>
    <mergeCell ref="AM62:AM63"/>
    <mergeCell ref="F63:H63"/>
    <mergeCell ref="P63:Q63"/>
    <mergeCell ref="W67:Y67"/>
    <mergeCell ref="Z67:AA67"/>
    <mergeCell ref="U69:V69"/>
    <mergeCell ref="W69:Y69"/>
    <mergeCell ref="Z69:AA69"/>
    <mergeCell ref="AB69:AC69"/>
    <mergeCell ref="U62:V62"/>
    <mergeCell ref="U63:V63"/>
    <mergeCell ref="U65:V65"/>
    <mergeCell ref="W65:Y65"/>
    <mergeCell ref="Z65:AA65"/>
    <mergeCell ref="AB65:AC65"/>
    <mergeCell ref="U67:V67"/>
    <mergeCell ref="AB67:AC67"/>
    <mergeCell ref="J63:L63"/>
    <mergeCell ref="M63:O63"/>
    <mergeCell ref="M65:N65"/>
    <mergeCell ref="P65:Q65"/>
    <mergeCell ref="M67:N67"/>
    <mergeCell ref="P67:Q67"/>
    <mergeCell ref="I69:O73"/>
    <mergeCell ref="P73:Q73"/>
    <mergeCell ref="M90:S90"/>
    <mergeCell ref="M91:S91"/>
    <mergeCell ref="B87:L89"/>
    <mergeCell ref="M87:S89"/>
    <mergeCell ref="U87:AD88"/>
    <mergeCell ref="U89:AD89"/>
    <mergeCell ref="B90:L90"/>
    <mergeCell ref="U90:AD90"/>
    <mergeCell ref="U91:AD91"/>
    <mergeCell ref="P69:Q69"/>
    <mergeCell ref="P71:Q71"/>
    <mergeCell ref="U71:V71"/>
    <mergeCell ref="W71:Y71"/>
    <mergeCell ref="Z71:AA71"/>
    <mergeCell ref="AB71:AC71"/>
    <mergeCell ref="U73:V73"/>
    <mergeCell ref="AB73:AC73"/>
    <mergeCell ref="AB76:AC76"/>
    <mergeCell ref="AB78:AC78"/>
    <mergeCell ref="AB80:AC80"/>
    <mergeCell ref="AB82:AC82"/>
    <mergeCell ref="W73:Y73"/>
    <mergeCell ref="Z73:AA73"/>
    <mergeCell ref="I74:O76"/>
    <mergeCell ref="AH75:AM76"/>
    <mergeCell ref="B77:C78"/>
    <mergeCell ref="D77:H78"/>
    <mergeCell ref="N77:N78"/>
    <mergeCell ref="I77:K78"/>
    <mergeCell ref="L77:M78"/>
    <mergeCell ref="B80:C80"/>
    <mergeCell ref="D80:H80"/>
    <mergeCell ref="I80:L80"/>
    <mergeCell ref="D81:H81"/>
    <mergeCell ref="I81:L81"/>
    <mergeCell ref="I83:L83"/>
    <mergeCell ref="Q84:AC84"/>
    <mergeCell ref="B81:C81"/>
    <mergeCell ref="B82:C82"/>
    <mergeCell ref="D82:H82"/>
    <mergeCell ref="I82:L82"/>
    <mergeCell ref="B83:C83"/>
    <mergeCell ref="D83:H83"/>
    <mergeCell ref="B84:N86"/>
    <mergeCell ref="B91:J91"/>
    <mergeCell ref="B92:J92"/>
    <mergeCell ref="M92:S92"/>
    <mergeCell ref="U92:AD92"/>
  </mergeCells>
  <conditionalFormatting sqref="AH49">
    <cfRule type="cellIs" dxfId="0" priority="1" stopIfTrue="1" operator="greaterThan">
      <formula>0</formula>
    </cfRule>
  </conditionalFormatting>
  <conditionalFormatting sqref="AI49:AM49 AR49:AS49">
    <cfRule type="cellIs" dxfId="1" priority="2" stopIfTrue="1" operator="between">
      <formula>6</formula>
      <formula>24</formula>
    </cfRule>
  </conditionalFormatting>
  <conditionalFormatting sqref="AP45:AS45">
    <cfRule type="cellIs" dxfId="2" priority="3" stopIfTrue="1" operator="equal">
      <formula>0</formula>
    </cfRule>
  </conditionalFormatting>
  <conditionalFormatting sqref="AP47:AS47">
    <cfRule type="cellIs" dxfId="2" priority="4" stopIfTrue="1" operator="equal">
      <formula>"-"</formula>
    </cfRule>
  </conditionalFormatting>
  <conditionalFormatting sqref="AI42:AM42">
    <cfRule type="expression" dxfId="3" priority="5" stopIfTrue="1">
      <formula>AI$43&lt;&gt;"-"</formula>
    </cfRule>
  </conditionalFormatting>
  <conditionalFormatting sqref="AO49">
    <cfRule type="cellIs" dxfId="1" priority="6" stopIfTrue="1" operator="between">
      <formula>6</formula>
      <formula>24</formula>
    </cfRule>
  </conditionalFormatting>
  <printOptions horizontalCentered="1"/>
  <pageMargins bottom="0.31496062992125984" footer="0.0" header="0.0" left="0.35433070866141736" right="0.1968503937007874" top="0.1968503937007874"/>
  <pageSetup orientation="landscape"/>
  <headerFooter>
    <oddFooter>&amp;LLSB Sachsen, Finanzen/Controlling, Version  2014 - angepasst: 01/2020</oddFooter>
  </headerFooter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2005-03-22T06:20:26Z</dcterms:created>
  <dc:creator>Stefan Hofmann</dc:creator>
</cp:coreProperties>
</file>